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桌面\"/>
    </mc:Choice>
  </mc:AlternateContent>
  <bookViews>
    <workbookView xWindow="0" yWindow="0" windowWidth="21943" windowHeight="11109" tabRatio="350" activeTab="1"/>
  </bookViews>
  <sheets>
    <sheet name="汇总 （此页无需填写）" sheetId="10" r:id="rId1"/>
    <sheet name="总体报价" sheetId="11" r:id="rId2"/>
    <sheet name="报价附属信息" sheetId="13" r:id="rId3"/>
    <sheet name="水电费 " sheetId="1" r:id="rId4"/>
    <sheet name="人员外包 " sheetId="2" r:id="rId5"/>
    <sheet name="设备维护" sheetId="3" r:id="rId6"/>
    <sheet name="专业保养" sheetId="4" r:id="rId7"/>
    <sheet name="物资预算" sheetId="5" r:id="rId8"/>
    <sheet name="办公用品" sheetId="6" r:id="rId9"/>
    <sheet name="其余摊销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0" l="1"/>
  <c r="L50" i="10"/>
  <c r="L49" i="10"/>
  <c r="L48" i="10"/>
  <c r="L47" i="10"/>
  <c r="L44" i="10"/>
  <c r="L7" i="10"/>
  <c r="L8" i="10" s="1"/>
  <c r="L3" i="10"/>
  <c r="G7" i="1"/>
  <c r="E7" i="1"/>
  <c r="H7" i="1" s="1"/>
  <c r="J7" i="1" s="1"/>
  <c r="K7" i="1" s="1"/>
  <c r="M7" i="1" s="1"/>
  <c r="E8" i="1" l="1"/>
  <c r="L45" i="10"/>
  <c r="D7" i="9"/>
  <c r="K22" i="10"/>
  <c r="J22" i="10"/>
  <c r="I22" i="10"/>
  <c r="H22" i="10"/>
  <c r="G22" i="10"/>
  <c r="F22" i="10"/>
  <c r="E22" i="10"/>
  <c r="D22" i="10"/>
  <c r="C22" i="10"/>
  <c r="B22" i="10"/>
  <c r="L17" i="10"/>
  <c r="L12" i="10"/>
  <c r="L39" i="10"/>
  <c r="L40" i="10"/>
  <c r="L41" i="10"/>
  <c r="L38" i="10"/>
  <c r="L4" i="5"/>
  <c r="L5" i="5"/>
  <c r="L6" i="5"/>
  <c r="L7" i="5"/>
  <c r="L8" i="5"/>
  <c r="L9" i="5"/>
  <c r="L3" i="5"/>
  <c r="C27" i="10"/>
  <c r="D27" i="10"/>
  <c r="E27" i="10"/>
  <c r="F27" i="10"/>
  <c r="G27" i="10"/>
  <c r="H27" i="10"/>
  <c r="I27" i="10"/>
  <c r="J27" i="10"/>
  <c r="K27" i="10"/>
  <c r="C28" i="10"/>
  <c r="D28" i="10"/>
  <c r="E28" i="10"/>
  <c r="F28" i="10"/>
  <c r="G28" i="10"/>
  <c r="H28" i="10"/>
  <c r="I28" i="10"/>
  <c r="J28" i="10"/>
  <c r="K28" i="10"/>
  <c r="C29" i="10"/>
  <c r="D29" i="10"/>
  <c r="E29" i="10"/>
  <c r="F29" i="10"/>
  <c r="G29" i="10"/>
  <c r="H29" i="10"/>
  <c r="I29" i="10"/>
  <c r="J29" i="10"/>
  <c r="K29" i="10"/>
  <c r="C30" i="10"/>
  <c r="D30" i="10"/>
  <c r="L30" i="10" s="1"/>
  <c r="E30" i="10"/>
  <c r="F30" i="10"/>
  <c r="G30" i="10"/>
  <c r="H30" i="10"/>
  <c r="I30" i="10"/>
  <c r="J30" i="10"/>
  <c r="K30" i="10"/>
  <c r="C31" i="10"/>
  <c r="D31" i="10"/>
  <c r="E31" i="10"/>
  <c r="F31" i="10"/>
  <c r="G31" i="10"/>
  <c r="H31" i="10"/>
  <c r="I31" i="10"/>
  <c r="J31" i="10"/>
  <c r="K31" i="10"/>
  <c r="C32" i="10"/>
  <c r="D32" i="10"/>
  <c r="E32" i="10"/>
  <c r="F32" i="10"/>
  <c r="G32" i="10"/>
  <c r="H32" i="10"/>
  <c r="I32" i="10"/>
  <c r="J32" i="10"/>
  <c r="K32" i="10"/>
  <c r="C33" i="10"/>
  <c r="D33" i="10"/>
  <c r="E33" i="10"/>
  <c r="F33" i="10"/>
  <c r="G33" i="10"/>
  <c r="H33" i="10"/>
  <c r="I33" i="10"/>
  <c r="J33" i="10"/>
  <c r="K33" i="10"/>
  <c r="B28" i="10"/>
  <c r="B29" i="10"/>
  <c r="B30" i="10"/>
  <c r="B31" i="10"/>
  <c r="B32" i="10"/>
  <c r="B33" i="10"/>
  <c r="B27" i="10"/>
  <c r="E4" i="6"/>
  <c r="E5" i="6"/>
  <c r="E6" i="6"/>
  <c r="E3" i="6"/>
  <c r="L33" i="10" l="1"/>
  <c r="L42" i="10"/>
  <c r="L32" i="10"/>
  <c r="L27" i="10"/>
  <c r="L28" i="10"/>
  <c r="L29" i="10"/>
  <c r="L31" i="10"/>
  <c r="H8" i="1"/>
  <c r="Q8" i="1" s="1"/>
  <c r="Q9" i="1" s="1"/>
  <c r="L22" i="10"/>
  <c r="L23" i="10" s="1"/>
  <c r="L18" i="10"/>
  <c r="L13" i="10"/>
  <c r="L34" i="10" l="1"/>
  <c r="J8" i="1"/>
  <c r="K8" i="1" l="1"/>
  <c r="M8" i="1"/>
  <c r="M9" i="1" s="1"/>
  <c r="L46" i="10"/>
  <c r="F10" i="4"/>
  <c r="F9" i="4"/>
  <c r="F8" i="4"/>
  <c r="F7" i="4"/>
  <c r="F6" i="4"/>
  <c r="F5" i="4"/>
  <c r="F4" i="4"/>
  <c r="F3" i="4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F3" i="2"/>
  <c r="F4" i="2"/>
  <c r="F5" i="2"/>
  <c r="F6" i="2"/>
  <c r="G3" i="1"/>
  <c r="E3" i="1"/>
  <c r="E4" i="1" s="1"/>
  <c r="G6" i="2" l="1"/>
  <c r="H6" i="2" s="1"/>
  <c r="E21" i="3"/>
  <c r="H3" i="1"/>
  <c r="H4" i="1" l="1"/>
  <c r="Q4" i="1" s="1"/>
  <c r="Q5" i="1" s="1"/>
  <c r="J3" i="1"/>
  <c r="J4" i="1" l="1"/>
  <c r="K3" i="1"/>
  <c r="M3" i="1" l="1"/>
  <c r="M4" i="1" s="1"/>
  <c r="M5" i="1" s="1"/>
  <c r="K4" i="1"/>
  <c r="L4" i="10" l="1"/>
</calcChain>
</file>

<file path=xl/sharedStrings.xml><?xml version="1.0" encoding="utf-8"?>
<sst xmlns="http://schemas.openxmlformats.org/spreadsheetml/2006/main" count="299" uniqueCount="167">
  <si>
    <t>机柜数量（台）</t>
    <phoneticPr fontId="4" type="noConversion"/>
  </si>
  <si>
    <t>已使用机柜（台）</t>
    <phoneticPr fontId="4" type="noConversion"/>
  </si>
  <si>
    <t>增长率</t>
    <phoneticPr fontId="4" type="noConversion"/>
  </si>
  <si>
    <t>预估使用机柜数量（台）</t>
    <phoneticPr fontId="4" type="noConversion"/>
  </si>
  <si>
    <t>机柜额定功率（KW/柜）</t>
    <phoneticPr fontId="4" type="noConversion"/>
  </si>
  <si>
    <t>机柜预估功率（KW/柜）</t>
    <phoneticPr fontId="4" type="noConversion"/>
  </si>
  <si>
    <t>IT功率（KW）</t>
    <phoneticPr fontId="4" type="noConversion"/>
  </si>
  <si>
    <t>PUE（预估）</t>
    <phoneticPr fontId="4" type="noConversion"/>
  </si>
  <si>
    <t>总功率（KW）</t>
    <phoneticPr fontId="4" type="noConversion"/>
  </si>
  <si>
    <t>预估用电量（KW.H)</t>
    <phoneticPr fontId="5" type="noConversion"/>
  </si>
  <si>
    <t>电价(元/度）</t>
    <phoneticPr fontId="5" type="noConversion"/>
  </si>
  <si>
    <t>预估电费（元）</t>
    <phoneticPr fontId="5" type="noConversion"/>
  </si>
  <si>
    <t>生活用水（吨）</t>
    <phoneticPr fontId="4" type="noConversion"/>
  </si>
  <si>
    <t>生产用水（吨）</t>
    <phoneticPr fontId="4" type="noConversion"/>
  </si>
  <si>
    <t>水单价（元/吨）</t>
    <phoneticPr fontId="4" type="noConversion"/>
  </si>
  <si>
    <t>水费预估</t>
    <phoneticPr fontId="4" type="noConversion"/>
  </si>
  <si>
    <t>小计</t>
    <phoneticPr fontId="4" type="noConversion"/>
  </si>
  <si>
    <t>合计</t>
    <phoneticPr fontId="4" type="noConversion"/>
  </si>
  <si>
    <t>一年水电费</t>
    <phoneticPr fontId="5" type="noConversion"/>
  </si>
  <si>
    <t>序号</t>
    <phoneticPr fontId="4" type="noConversion"/>
  </si>
  <si>
    <t>岗位</t>
    <phoneticPr fontId="4" type="noConversion"/>
  </si>
  <si>
    <t>说明</t>
    <phoneticPr fontId="4" type="noConversion"/>
  </si>
  <si>
    <t>数量</t>
    <phoneticPr fontId="4" type="noConversion"/>
  </si>
  <si>
    <t>单价(元/月）</t>
    <phoneticPr fontId="4" type="noConversion"/>
  </si>
  <si>
    <t>小计（元/月）</t>
    <phoneticPr fontId="4" type="noConversion"/>
  </si>
  <si>
    <t>合计（元/月）</t>
    <phoneticPr fontId="4" type="noConversion"/>
  </si>
  <si>
    <t>合计（元/年）</t>
    <phoneticPr fontId="4" type="noConversion"/>
  </si>
  <si>
    <t>运维经理</t>
    <phoneticPr fontId="4" type="noConversion"/>
  </si>
  <si>
    <t>对运维工作实施监督和把控。审批变更方案。兼某专业工程师</t>
    <phoneticPr fontId="4" type="noConversion"/>
  </si>
  <si>
    <t>工程师</t>
    <phoneticPr fontId="4" type="noConversion"/>
  </si>
  <si>
    <t>电力、弱电或暖通系统现场维护实施监督、指导</t>
    <phoneticPr fontId="4" type="noConversion"/>
  </si>
  <si>
    <t>7×24小时值守工程师</t>
    <phoneticPr fontId="4" type="noConversion"/>
  </si>
  <si>
    <t>基础设施各系统设备日常巡检、数据记录</t>
    <phoneticPr fontId="4" type="noConversion"/>
  </si>
  <si>
    <t>保洁</t>
    <phoneticPr fontId="4" type="noConversion"/>
  </si>
  <si>
    <t>机房内专业保洁</t>
    <phoneticPr fontId="4" type="noConversion"/>
  </si>
  <si>
    <t>1#楼维护保养</t>
    <phoneticPr fontId="4" type="noConversion"/>
  </si>
  <si>
    <t>项目</t>
    <phoneticPr fontId="4" type="noConversion"/>
  </si>
  <si>
    <t>单价</t>
    <phoneticPr fontId="4" type="noConversion"/>
  </si>
  <si>
    <t>费用（元/年）</t>
    <phoneticPr fontId="4" type="noConversion"/>
  </si>
  <si>
    <t>说明</t>
    <phoneticPr fontId="5" type="noConversion"/>
  </si>
  <si>
    <t>高压设备+变压器</t>
    <phoneticPr fontId="4" type="noConversion"/>
  </si>
  <si>
    <t>发电机系统及配套储油</t>
    <phoneticPr fontId="4" type="noConversion"/>
  </si>
  <si>
    <t>UPS主机</t>
    <phoneticPr fontId="4" type="noConversion"/>
  </si>
  <si>
    <t>HVDC</t>
    <phoneticPr fontId="4" type="noConversion"/>
  </si>
  <si>
    <t>蓄电池</t>
    <phoneticPr fontId="4" type="noConversion"/>
  </si>
  <si>
    <t>蓄电池监控系统</t>
    <phoneticPr fontId="4" type="noConversion"/>
  </si>
  <si>
    <t>冷水机组</t>
    <phoneticPr fontId="4" type="noConversion"/>
  </si>
  <si>
    <t>列头柜</t>
    <phoneticPr fontId="4" type="noConversion"/>
  </si>
  <si>
    <t>低压配电</t>
    <phoneticPr fontId="4" type="noConversion"/>
  </si>
  <si>
    <t>冷却塔</t>
    <phoneticPr fontId="4" type="noConversion"/>
  </si>
  <si>
    <t>水泵</t>
    <phoneticPr fontId="4" type="noConversion"/>
  </si>
  <si>
    <t>蓄冷罐</t>
    <phoneticPr fontId="4" type="noConversion"/>
  </si>
  <si>
    <t>精密空调</t>
    <phoneticPr fontId="14" type="noConversion"/>
  </si>
  <si>
    <t>CDU</t>
    <phoneticPr fontId="4" type="noConversion"/>
  </si>
  <si>
    <t>动力环境系统</t>
    <phoneticPr fontId="4" type="noConversion"/>
  </si>
  <si>
    <t>水处理</t>
    <phoneticPr fontId="4" type="noConversion"/>
  </si>
  <si>
    <t>安防系统（视频、门禁）</t>
    <phoneticPr fontId="4" type="noConversion"/>
  </si>
  <si>
    <t>总包</t>
    <phoneticPr fontId="4" type="noConversion"/>
  </si>
  <si>
    <t>合计（元）</t>
    <phoneticPr fontId="4" type="noConversion"/>
  </si>
  <si>
    <t>1#楼专业维护保养费用</t>
    <phoneticPr fontId="14" type="noConversion"/>
  </si>
  <si>
    <t>柴油发电机例行维护</t>
    <phoneticPr fontId="14" type="noConversion"/>
  </si>
  <si>
    <t>每三年一次</t>
    <phoneticPr fontId="4" type="noConversion"/>
  </si>
  <si>
    <t>冷机、冷塔、板换清洗</t>
    <phoneticPr fontId="14" type="noConversion"/>
  </si>
  <si>
    <t>每年需要一次化学清洗</t>
    <phoneticPr fontId="4" type="noConversion"/>
  </si>
  <si>
    <t>水泵和冷塔的风机和电机轴承更换</t>
    <phoneticPr fontId="14" type="noConversion"/>
  </si>
  <si>
    <t>每三年换一次</t>
    <phoneticPr fontId="4" type="noConversion"/>
  </si>
  <si>
    <t>冷机更换油滤</t>
    <phoneticPr fontId="4" type="noConversion"/>
  </si>
  <si>
    <t>每两年一次</t>
    <phoneticPr fontId="4" type="noConversion"/>
  </si>
  <si>
    <t>消防钢瓶年检</t>
    <phoneticPr fontId="4" type="noConversion"/>
  </si>
  <si>
    <t>电池更换</t>
    <phoneticPr fontId="4" type="noConversion"/>
  </si>
  <si>
    <t>每五年一次</t>
    <phoneticPr fontId="4" type="noConversion"/>
  </si>
  <si>
    <t>UPS电容风扇更换</t>
    <phoneticPr fontId="4" type="noConversion"/>
  </si>
  <si>
    <t>每七年一次</t>
    <phoneticPr fontId="4" type="noConversion"/>
  </si>
  <si>
    <t>HVDC模块更换</t>
    <phoneticPr fontId="4" type="noConversion"/>
  </si>
  <si>
    <t>运维物资费用</t>
    <phoneticPr fontId="14" type="noConversion"/>
  </si>
  <si>
    <t>名称</t>
    <phoneticPr fontId="5" type="noConversion"/>
  </si>
  <si>
    <t>第一年</t>
    <phoneticPr fontId="4" type="noConversion"/>
  </si>
  <si>
    <t>第二年</t>
    <phoneticPr fontId="4" type="noConversion"/>
  </si>
  <si>
    <t>第三年</t>
    <phoneticPr fontId="4" type="noConversion"/>
  </si>
  <si>
    <t>第四年</t>
    <phoneticPr fontId="4" type="noConversion"/>
  </si>
  <si>
    <t>第五年</t>
    <phoneticPr fontId="4" type="noConversion"/>
  </si>
  <si>
    <t>第六年</t>
    <phoneticPr fontId="4" type="noConversion"/>
  </si>
  <si>
    <t>第七年</t>
    <phoneticPr fontId="4" type="noConversion"/>
  </si>
  <si>
    <t>第八年</t>
    <phoneticPr fontId="4" type="noConversion"/>
  </si>
  <si>
    <t>第九年</t>
    <phoneticPr fontId="4" type="noConversion"/>
  </si>
  <si>
    <t>第十年</t>
    <phoneticPr fontId="4" type="noConversion"/>
  </si>
  <si>
    <t>工具（元）</t>
    <phoneticPr fontId="14" type="noConversion"/>
  </si>
  <si>
    <t>备件（元）</t>
    <phoneticPr fontId="4" type="noConversion"/>
  </si>
  <si>
    <t>运维劳保（元）</t>
    <phoneticPr fontId="14" type="noConversion"/>
  </si>
  <si>
    <t>柴油（元）</t>
    <phoneticPr fontId="14" type="noConversion"/>
  </si>
  <si>
    <t>运维耗材（元）</t>
    <phoneticPr fontId="14" type="noConversion"/>
  </si>
  <si>
    <t>应急预算（元）</t>
    <phoneticPr fontId="14" type="noConversion"/>
  </si>
  <si>
    <t>软装（元）</t>
    <phoneticPr fontId="4" type="noConversion"/>
  </si>
  <si>
    <t>软装第一年较多，以后逐年维修或者小量添加</t>
    <phoneticPr fontId="4" type="noConversion"/>
  </si>
  <si>
    <t>单价（元/年）</t>
    <phoneticPr fontId="4" type="noConversion"/>
  </si>
  <si>
    <t>值班手机费用（元）</t>
    <phoneticPr fontId="4" type="noConversion"/>
  </si>
  <si>
    <t>资料费（元）</t>
    <phoneticPr fontId="4" type="noConversion"/>
  </si>
  <si>
    <t>认证费用（元）</t>
    <phoneticPr fontId="4" type="noConversion"/>
  </si>
  <si>
    <t>办公用具（元）</t>
    <phoneticPr fontId="4" type="noConversion"/>
  </si>
  <si>
    <t>第一年开荒期费用较高，往后统一费用</t>
    <phoneticPr fontId="4" type="noConversion"/>
  </si>
  <si>
    <t>名称</t>
    <phoneticPr fontId="4" type="noConversion"/>
  </si>
  <si>
    <t>设备已使用年限</t>
    <phoneticPr fontId="4" type="noConversion"/>
  </si>
  <si>
    <t>基础设施外包</t>
    <phoneticPr fontId="4" type="noConversion"/>
  </si>
  <si>
    <t>如果额度超出一栋楼的使用量，请分开填写，如有其它请补充</t>
    <phoneticPr fontId="4" type="noConversion"/>
  </si>
  <si>
    <t>水电费统计</t>
    <phoneticPr fontId="4" type="noConversion"/>
  </si>
  <si>
    <t>人员外包费用统计</t>
    <phoneticPr fontId="4" type="noConversion"/>
  </si>
  <si>
    <t>设备维保费用统计</t>
    <phoneticPr fontId="4" type="noConversion"/>
  </si>
  <si>
    <t>专业保养项目费用</t>
    <phoneticPr fontId="4" type="noConversion"/>
  </si>
  <si>
    <t>运维物资费用</t>
    <phoneticPr fontId="4" type="noConversion"/>
  </si>
  <si>
    <t>工具（元）</t>
    <phoneticPr fontId="4" type="noConversion"/>
  </si>
  <si>
    <t>运维劳保（元）</t>
    <phoneticPr fontId="4" type="noConversion"/>
  </si>
  <si>
    <t>柴油（元）</t>
    <phoneticPr fontId="4" type="noConversion"/>
  </si>
  <si>
    <t>运维耗材（元）</t>
    <phoneticPr fontId="4" type="noConversion"/>
  </si>
  <si>
    <t>应急预算（元）</t>
    <phoneticPr fontId="4" type="noConversion"/>
  </si>
  <si>
    <t>机房年限</t>
    <phoneticPr fontId="4" type="noConversion"/>
  </si>
  <si>
    <t>基础设施运维外包（元）</t>
    <phoneticPr fontId="4" type="noConversion"/>
  </si>
  <si>
    <t>设备维保费用（元）</t>
    <phoneticPr fontId="4" type="noConversion"/>
  </si>
  <si>
    <t>专业保养费用（元）</t>
    <phoneticPr fontId="4" type="noConversion"/>
  </si>
  <si>
    <t>办公费用</t>
    <phoneticPr fontId="14" type="noConversion"/>
  </si>
  <si>
    <t>其余摊销请分明细列明</t>
    <phoneticPr fontId="4" type="noConversion"/>
  </si>
  <si>
    <t>标黄为需要填写部分</t>
    <phoneticPr fontId="4" type="noConversion"/>
  </si>
  <si>
    <t>报价有效期</t>
  </si>
  <si>
    <t>省份</t>
  </si>
  <si>
    <t>城市</t>
  </si>
  <si>
    <t>供应商</t>
  </si>
  <si>
    <t>需求数量</t>
    <phoneticPr fontId="14" type="noConversion"/>
  </si>
  <si>
    <t>供应商-商务联系人&amp;电话</t>
  </si>
  <si>
    <t>供应商-技术联系人&amp;电话</t>
  </si>
  <si>
    <t>机房产权方</t>
  </si>
  <si>
    <t>机房名称</t>
  </si>
  <si>
    <t>机房地址</t>
  </si>
  <si>
    <t>机房属性</t>
  </si>
  <si>
    <t>现有进驻客户</t>
  </si>
  <si>
    <t>机柜建设总数</t>
  </si>
  <si>
    <t>待建设机柜数</t>
  </si>
  <si>
    <t>现货机柜数量</t>
  </si>
  <si>
    <t>现有机柜电力规格</t>
  </si>
  <si>
    <t>含改造单KW改造报价 元/KW</t>
    <phoneticPr fontId="14" type="noConversion"/>
  </si>
  <si>
    <t>商务备注（如上架要求等）</t>
  </si>
  <si>
    <t>报价时间</t>
    <phoneticPr fontId="4" type="noConversion"/>
  </si>
  <si>
    <t>序号</t>
  </si>
  <si>
    <t>费用名称</t>
  </si>
  <si>
    <t>超电单价（元/A/月）</t>
  </si>
  <si>
    <t>其他</t>
  </si>
  <si>
    <t>含税报价（元）</t>
    <phoneticPr fontId="4" type="noConversion"/>
  </si>
  <si>
    <t>机柜单价 元/个/月 （含改造成本）</t>
    <phoneticPr fontId="4" type="noConversion"/>
  </si>
  <si>
    <t>单KW机柜报价   （含改造成本）</t>
    <phoneticPr fontId="4" type="noConversion"/>
  </si>
  <si>
    <t>保底条件（有/无）如有请具体说明</t>
    <phoneticPr fontId="4" type="noConversion"/>
  </si>
  <si>
    <t>摊销内容1</t>
    <phoneticPr fontId="4" type="noConversion"/>
  </si>
  <si>
    <t>摊销内容2</t>
    <phoneticPr fontId="4" type="noConversion"/>
  </si>
  <si>
    <t>摊销内容3</t>
    <phoneticPr fontId="4" type="noConversion"/>
  </si>
  <si>
    <t>（此处仅放成本，不放利润）</t>
    <phoneticPr fontId="4" type="noConversion"/>
  </si>
  <si>
    <t>税率</t>
    <phoneticPr fontId="4" type="noConversion"/>
  </si>
  <si>
    <t>摊销内容</t>
    <phoneticPr fontId="4" type="noConversion"/>
  </si>
  <si>
    <t>数量与单价为每次价格</t>
    <phoneticPr fontId="4" type="noConversion"/>
  </si>
  <si>
    <t>TTL</t>
    <phoneticPr fontId="4" type="noConversion"/>
  </si>
  <si>
    <t>价格（含税）/月/台</t>
    <phoneticPr fontId="4" type="noConversion"/>
  </si>
  <si>
    <t>产品</t>
    <phoneticPr fontId="5" type="noConversion"/>
  </si>
  <si>
    <t>10KW</t>
    <phoneticPr fontId="4" type="noConversion"/>
  </si>
  <si>
    <t>10KW 一年水电费（元）</t>
    <phoneticPr fontId="4" type="noConversion"/>
  </si>
  <si>
    <t>7KW 一年水电费（元）</t>
    <phoneticPr fontId="4" type="noConversion"/>
  </si>
  <si>
    <t>7KW</t>
    <phoneticPr fontId="4" type="noConversion"/>
  </si>
  <si>
    <t>可核算总计（元）</t>
    <phoneticPr fontId="4" type="noConversion"/>
  </si>
  <si>
    <t xml:space="preserve">其余摊销 </t>
    <phoneticPr fontId="4" type="noConversion"/>
  </si>
  <si>
    <t>利润</t>
    <phoneticPr fontId="4" type="noConversion"/>
  </si>
  <si>
    <t xml:space="preserve">利润 </t>
    <phoneticPr fontId="4" type="noConversion"/>
  </si>
  <si>
    <t xml:space="preserve">利润率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</si>
</sst>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&quot;¥&quot;#,##0.00_);[Red]\(&quot;¥&quot;#,##0.00\)"/>
    <numFmt numFmtId="178" formatCode="#,##0_);[Red]\(#,##0\)"/>
    <numFmt numFmtId="179" formatCode="0_);[Red]\(0\)"/>
    <numFmt numFmtId="180" formatCode="0_ "/>
  </numFmts>
  <fonts count="2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4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20" fillId="0" borderId="0" applyNumberFormat="0" applyFont="0" applyFill="0" applyBorder="0" applyProtection="0"/>
  </cellStyleXfs>
  <cellXfs count="119">
    <xf numFmtId="0" fontId="0" fillId="0" borderId="0" xfId="0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5" borderId="2" xfId="1" applyFont="1" applyFill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/>
    </xf>
    <xf numFmtId="0" fontId="2" fillId="0" borderId="2" xfId="1" applyBorder="1"/>
    <xf numFmtId="0" fontId="10" fillId="0" borderId="2" xfId="0" applyFont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9" fontId="12" fillId="0" borderId="2" xfId="1" applyNumberFormat="1" applyFont="1" applyBorder="1" applyAlignment="1">
      <alignment horizontal="center" vertical="center" wrapText="1"/>
    </xf>
    <xf numFmtId="177" fontId="12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/>
    </xf>
    <xf numFmtId="0" fontId="15" fillId="6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left" vertical="center"/>
    </xf>
    <xf numFmtId="0" fontId="13" fillId="5" borderId="2" xfId="1" applyNumberFormat="1" applyFont="1" applyFill="1" applyBorder="1" applyAlignment="1">
      <alignment horizontal="center" vertical="center"/>
    </xf>
    <xf numFmtId="0" fontId="12" fillId="0" borderId="2" xfId="1" applyNumberFormat="1" applyFont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179" fontId="17" fillId="0" borderId="2" xfId="1" applyNumberFormat="1" applyFont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3" fillId="5" borderId="11" xfId="1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center"/>
    </xf>
    <xf numFmtId="180" fontId="9" fillId="0" borderId="2" xfId="4" applyNumberFormat="1" applyFont="1" applyFill="1" applyBorder="1" applyAlignment="1">
      <alignment horizontal="center"/>
    </xf>
    <xf numFmtId="3" fontId="18" fillId="4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8" fillId="0" borderId="2" xfId="0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9" fillId="4" borderId="2" xfId="4" applyNumberFormat="1" applyFont="1" applyFill="1" applyBorder="1" applyAlignment="1">
      <alignment horizontal="center"/>
    </xf>
    <xf numFmtId="3" fontId="9" fillId="4" borderId="11" xfId="4" applyNumberFormat="1" applyFont="1" applyFill="1" applyBorder="1" applyAlignment="1">
      <alignment horizontal="center"/>
    </xf>
    <xf numFmtId="0" fontId="8" fillId="0" borderId="8" xfId="4" applyFont="1" applyFill="1" applyBorder="1" applyAlignment="1">
      <alignment vertical="center"/>
    </xf>
    <xf numFmtId="0" fontId="17" fillId="5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3" fontId="17" fillId="4" borderId="2" xfId="4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/>
    </xf>
    <xf numFmtId="179" fontId="12" fillId="7" borderId="2" xfId="1" applyNumberFormat="1" applyFont="1" applyFill="1" applyBorder="1" applyAlignment="1">
      <alignment horizontal="center" vertical="center" wrapText="1"/>
    </xf>
    <xf numFmtId="179" fontId="12" fillId="7" borderId="2" xfId="1" applyNumberFormat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177" fontId="12" fillId="7" borderId="2" xfId="1" applyNumberFormat="1" applyFont="1" applyFill="1" applyBorder="1" applyAlignment="1">
      <alignment horizontal="center" vertical="center" wrapText="1"/>
    </xf>
    <xf numFmtId="178" fontId="12" fillId="7" borderId="2" xfId="1" applyNumberFormat="1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179" fontId="17" fillId="7" borderId="2" xfId="1" applyNumberFormat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21" fillId="8" borderId="2" xfId="5" applyFont="1" applyFill="1" applyBorder="1" applyAlignment="1">
      <alignment horizontal="left" vertical="center"/>
    </xf>
    <xf numFmtId="0" fontId="20" fillId="0" borderId="0" xfId="5" applyAlignment="1">
      <alignment vertical="center"/>
    </xf>
    <xf numFmtId="0" fontId="20" fillId="0" borderId="2" xfId="5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 wrapText="1"/>
    </xf>
    <xf numFmtId="0" fontId="19" fillId="9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0" fillId="7" borderId="2" xfId="5" applyFill="1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3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6" borderId="3" xfId="3" applyFont="1" applyFill="1" applyBorder="1" applyAlignment="1">
      <alignment horizontal="center" vertical="center" wrapText="1"/>
    </xf>
    <xf numFmtId="0" fontId="9" fillId="6" borderId="5" xfId="3" applyFont="1" applyFill="1" applyBorder="1" applyAlignment="1">
      <alignment horizontal="center" vertical="center" wrapText="1"/>
    </xf>
    <xf numFmtId="0" fontId="9" fillId="6" borderId="6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/>
    </xf>
    <xf numFmtId="0" fontId="9" fillId="6" borderId="2" xfId="3" applyFont="1" applyFill="1" applyBorder="1" applyAlignment="1">
      <alignment horizontal="center" vertical="center" wrapText="1"/>
    </xf>
    <xf numFmtId="0" fontId="8" fillId="4" borderId="3" xfId="4" applyFont="1" applyFill="1" applyBorder="1" applyAlignment="1">
      <alignment horizontal="center"/>
    </xf>
    <xf numFmtId="0" fontId="8" fillId="4" borderId="5" xfId="4" applyFont="1" applyFill="1" applyBorder="1" applyAlignment="1">
      <alignment horizontal="center"/>
    </xf>
    <xf numFmtId="0" fontId="8" fillId="4" borderId="6" xfId="4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8" fillId="4" borderId="7" xfId="4" applyFont="1" applyFill="1" applyBorder="1" applyAlignment="1">
      <alignment horizontal="center" vertical="center"/>
    </xf>
    <xf numFmtId="0" fontId="8" fillId="4" borderId="8" xfId="4" applyFont="1" applyFill="1" applyBorder="1" applyAlignment="1">
      <alignment horizontal="center" vertical="center"/>
    </xf>
    <xf numFmtId="0" fontId="9" fillId="6" borderId="7" xfId="3" applyFont="1" applyFill="1" applyBorder="1" applyAlignment="1">
      <alignment horizontal="center" vertical="center" wrapText="1"/>
    </xf>
    <xf numFmtId="0" fontId="9" fillId="6" borderId="8" xfId="3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2 3" xfId="5"/>
    <cellStyle name="常规 3" xfId="2"/>
    <cellStyle name="常规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defaultRowHeight="14.15"/>
  <cols>
    <col min="1" max="1" width="25.640625" bestFit="1" customWidth="1"/>
    <col min="2" max="2" width="10.42578125" bestFit="1" customWidth="1"/>
    <col min="3" max="12" width="11.42578125" bestFit="1" customWidth="1"/>
  </cols>
  <sheetData>
    <row r="1" spans="1:12">
      <c r="A1" s="87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42"/>
      <c r="B2" s="42" t="s">
        <v>76</v>
      </c>
      <c r="C2" s="42" t="s">
        <v>77</v>
      </c>
      <c r="D2" s="42" t="s">
        <v>78</v>
      </c>
      <c r="E2" s="42" t="s">
        <v>79</v>
      </c>
      <c r="F2" s="42" t="s">
        <v>80</v>
      </c>
      <c r="G2" s="42" t="s">
        <v>81</v>
      </c>
      <c r="H2" s="42" t="s">
        <v>82</v>
      </c>
      <c r="I2" s="42" t="s">
        <v>83</v>
      </c>
      <c r="J2" s="42" t="s">
        <v>84</v>
      </c>
      <c r="K2" s="42" t="s">
        <v>85</v>
      </c>
      <c r="L2" s="42" t="s">
        <v>17</v>
      </c>
    </row>
    <row r="3" spans="1:12">
      <c r="A3" s="43" t="s">
        <v>160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2">
        <f>'水电费 '!Q5</f>
        <v>0</v>
      </c>
    </row>
    <row r="4" spans="1:12">
      <c r="A4" s="88" t="s">
        <v>17</v>
      </c>
      <c r="B4" s="89"/>
      <c r="C4" s="89"/>
      <c r="D4" s="89"/>
      <c r="E4" s="89"/>
      <c r="F4" s="89"/>
      <c r="G4" s="89"/>
      <c r="H4" s="89"/>
      <c r="I4" s="89"/>
      <c r="J4" s="89"/>
      <c r="K4" s="90"/>
      <c r="L4" s="46">
        <f>SUM(L3:L3)/12</f>
        <v>0</v>
      </c>
    </row>
    <row r="5" spans="1:1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1:12">
      <c r="A6" s="87" t="s">
        <v>104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>
        <f>'水电费 '!Q9</f>
        <v>0</v>
      </c>
    </row>
    <row r="8" spans="1:12">
      <c r="A8" s="43" t="s">
        <v>159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6">
        <f>SUM(L7:L7)/12</f>
        <v>0</v>
      </c>
    </row>
    <row r="9" spans="1:12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9"/>
    </row>
    <row r="10" spans="1:12">
      <c r="A10" s="87" t="s">
        <v>105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50"/>
      <c r="B11" s="50" t="s">
        <v>76</v>
      </c>
      <c r="C11" s="50" t="s">
        <v>77</v>
      </c>
      <c r="D11" s="50" t="s">
        <v>78</v>
      </c>
      <c r="E11" s="50" t="s">
        <v>79</v>
      </c>
      <c r="F11" s="50" t="s">
        <v>80</v>
      </c>
      <c r="G11" s="50" t="s">
        <v>81</v>
      </c>
      <c r="H11" s="50" t="s">
        <v>82</v>
      </c>
      <c r="I11" s="50" t="s">
        <v>83</v>
      </c>
      <c r="J11" s="50" t="s">
        <v>84</v>
      </c>
      <c r="K11" s="50" t="s">
        <v>85</v>
      </c>
      <c r="L11" s="42" t="s">
        <v>17</v>
      </c>
    </row>
    <row r="12" spans="1:12">
      <c r="A12" s="51" t="s">
        <v>115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42">
        <f>'人员外包 '!G6</f>
        <v>0</v>
      </c>
    </row>
    <row r="13" spans="1:12">
      <c r="A13" s="88" t="s">
        <v>17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  <c r="L13" s="53">
        <f>SUM(L12:L12)</f>
        <v>0</v>
      </c>
    </row>
    <row r="14" spans="1:12" s="54" customFormat="1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2">
      <c r="A15" s="87" t="s">
        <v>106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>
      <c r="A16" s="42"/>
      <c r="B16" s="42" t="s">
        <v>76</v>
      </c>
      <c r="C16" s="42" t="s">
        <v>77</v>
      </c>
      <c r="D16" s="42" t="s">
        <v>78</v>
      </c>
      <c r="E16" s="42" t="s">
        <v>79</v>
      </c>
      <c r="F16" s="42" t="s">
        <v>80</v>
      </c>
      <c r="G16" s="42" t="s">
        <v>81</v>
      </c>
      <c r="H16" s="42" t="s">
        <v>82</v>
      </c>
      <c r="I16" s="42" t="s">
        <v>83</v>
      </c>
      <c r="J16" s="42" t="s">
        <v>84</v>
      </c>
      <c r="K16" s="42" t="s">
        <v>85</v>
      </c>
      <c r="L16" s="42" t="s">
        <v>17</v>
      </c>
    </row>
    <row r="17" spans="1:12">
      <c r="A17" s="55" t="s">
        <v>116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42">
        <f>设备维护!E21/12</f>
        <v>0</v>
      </c>
    </row>
    <row r="18" spans="1:12">
      <c r="A18" s="88" t="s">
        <v>17</v>
      </c>
      <c r="B18" s="89"/>
      <c r="C18" s="89"/>
      <c r="D18" s="89"/>
      <c r="E18" s="89"/>
      <c r="F18" s="89"/>
      <c r="G18" s="89"/>
      <c r="H18" s="89"/>
      <c r="I18" s="89"/>
      <c r="J18" s="89"/>
      <c r="K18" s="90"/>
      <c r="L18" s="56">
        <f>SUM(L17:L17)</f>
        <v>0</v>
      </c>
    </row>
    <row r="19" spans="1:12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6"/>
    </row>
    <row r="20" spans="1:12">
      <c r="A20" s="87" t="s">
        <v>107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>
      <c r="A21" s="50"/>
      <c r="B21" s="50" t="s">
        <v>76</v>
      </c>
      <c r="C21" s="50" t="s">
        <v>77</v>
      </c>
      <c r="D21" s="50" t="s">
        <v>78</v>
      </c>
      <c r="E21" s="50" t="s">
        <v>79</v>
      </c>
      <c r="F21" s="50" t="s">
        <v>80</v>
      </c>
      <c r="G21" s="50" t="s">
        <v>81</v>
      </c>
      <c r="H21" s="50" t="s">
        <v>82</v>
      </c>
      <c r="I21" s="50" t="s">
        <v>83</v>
      </c>
      <c r="J21" s="50" t="s">
        <v>84</v>
      </c>
      <c r="K21" s="50" t="s">
        <v>85</v>
      </c>
      <c r="L21" s="50" t="s">
        <v>17</v>
      </c>
    </row>
    <row r="22" spans="1:12">
      <c r="A22" s="51" t="s">
        <v>117</v>
      </c>
      <c r="B22" s="51">
        <f>专业保养!F4</f>
        <v>0</v>
      </c>
      <c r="C22" s="51">
        <f>专业保养!F4+专业保养!F6</f>
        <v>0</v>
      </c>
      <c r="D22" s="51">
        <f>专业保养!F4+专业保养!F3+专业保养!F5+专业保养!F7</f>
        <v>0</v>
      </c>
      <c r="E22" s="51">
        <f>专业保养!F4+专业保养!F6</f>
        <v>0</v>
      </c>
      <c r="F22" s="51">
        <f>专业保养!F4+专业保养!F8</f>
        <v>0</v>
      </c>
      <c r="G22" s="51">
        <f>专业保养!F3+专业保养!F4+专业保养!F5+专业保养!F6+专业保养!F7</f>
        <v>0</v>
      </c>
      <c r="H22" s="51">
        <f>专业保养!F4+专业保养!F9+专业保养!F10</f>
        <v>0</v>
      </c>
      <c r="I22" s="51">
        <f>专业保养!F4+专业保养!F6</f>
        <v>0</v>
      </c>
      <c r="J22" s="51">
        <f>专业保养!F3+专业保养!F4+专业保养!F5+专业保养!F7</f>
        <v>0</v>
      </c>
      <c r="K22" s="51">
        <f>专业保养!F4+专业保养!F6+专业保养!F8</f>
        <v>0</v>
      </c>
      <c r="L22" s="50">
        <f>SUM(B22:K22)/10</f>
        <v>0</v>
      </c>
    </row>
    <row r="23" spans="1:12">
      <c r="A23" s="88" t="s">
        <v>17</v>
      </c>
      <c r="B23" s="89"/>
      <c r="C23" s="89"/>
      <c r="D23" s="89"/>
      <c r="E23" s="89"/>
      <c r="F23" s="89"/>
      <c r="G23" s="89"/>
      <c r="H23" s="89"/>
      <c r="I23" s="89"/>
      <c r="J23" s="89"/>
      <c r="K23" s="90"/>
      <c r="L23" s="57">
        <f>SUM(L22:L22)/12</f>
        <v>0</v>
      </c>
    </row>
    <row r="24" spans="1:12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6"/>
    </row>
    <row r="25" spans="1:12">
      <c r="A25" s="95" t="s">
        <v>108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7"/>
    </row>
    <row r="26" spans="1:12">
      <c r="A26" s="50" t="s">
        <v>100</v>
      </c>
      <c r="B26" s="50" t="s">
        <v>76</v>
      </c>
      <c r="C26" s="50" t="s">
        <v>77</v>
      </c>
      <c r="D26" s="50" t="s">
        <v>78</v>
      </c>
      <c r="E26" s="50" t="s">
        <v>79</v>
      </c>
      <c r="F26" s="50" t="s">
        <v>80</v>
      </c>
      <c r="G26" s="50" t="s">
        <v>81</v>
      </c>
      <c r="H26" s="50" t="s">
        <v>82</v>
      </c>
      <c r="I26" s="50" t="s">
        <v>83</v>
      </c>
      <c r="J26" s="50" t="s">
        <v>84</v>
      </c>
      <c r="K26" s="50" t="s">
        <v>85</v>
      </c>
      <c r="L26" s="50" t="s">
        <v>17</v>
      </c>
    </row>
    <row r="27" spans="1:12">
      <c r="A27" s="51" t="s">
        <v>109</v>
      </c>
      <c r="B27" s="51">
        <f>物资预算!B3</f>
        <v>0</v>
      </c>
      <c r="C27" s="51">
        <f>物资预算!C3</f>
        <v>0</v>
      </c>
      <c r="D27" s="51">
        <f>物资预算!D3</f>
        <v>0</v>
      </c>
      <c r="E27" s="51">
        <f>物资预算!E3</f>
        <v>0</v>
      </c>
      <c r="F27" s="51">
        <f>物资预算!F3</f>
        <v>0</v>
      </c>
      <c r="G27" s="51">
        <f>物资预算!G3</f>
        <v>0</v>
      </c>
      <c r="H27" s="51">
        <f>物资预算!H3</f>
        <v>0</v>
      </c>
      <c r="I27" s="51">
        <f>物资预算!I3</f>
        <v>0</v>
      </c>
      <c r="J27" s="51">
        <f>物资预算!J3</f>
        <v>0</v>
      </c>
      <c r="K27" s="51">
        <f>物资预算!K3</f>
        <v>0</v>
      </c>
      <c r="L27" s="50">
        <f>SUM(B27:K27)/10</f>
        <v>0</v>
      </c>
    </row>
    <row r="28" spans="1:12">
      <c r="A28" s="51" t="s">
        <v>87</v>
      </c>
      <c r="B28" s="51">
        <f>物资预算!B4</f>
        <v>0</v>
      </c>
      <c r="C28" s="51">
        <f>物资预算!C4</f>
        <v>0</v>
      </c>
      <c r="D28" s="51">
        <f>物资预算!D4</f>
        <v>0</v>
      </c>
      <c r="E28" s="51">
        <f>物资预算!E4</f>
        <v>0</v>
      </c>
      <c r="F28" s="51">
        <f>物资预算!F4</f>
        <v>0</v>
      </c>
      <c r="G28" s="51">
        <f>物资预算!G4</f>
        <v>0</v>
      </c>
      <c r="H28" s="51">
        <f>物资预算!H4</f>
        <v>0</v>
      </c>
      <c r="I28" s="51">
        <f>物资预算!I4</f>
        <v>0</v>
      </c>
      <c r="J28" s="51">
        <f>物资预算!J4</f>
        <v>0</v>
      </c>
      <c r="K28" s="51">
        <f>物资预算!K4</f>
        <v>0</v>
      </c>
      <c r="L28" s="50">
        <f t="shared" ref="L28:L33" si="0">SUM(B28:K28)/10</f>
        <v>0</v>
      </c>
    </row>
    <row r="29" spans="1:12">
      <c r="A29" s="51" t="s">
        <v>110</v>
      </c>
      <c r="B29" s="51">
        <f>物资预算!B5</f>
        <v>0</v>
      </c>
      <c r="C29" s="51">
        <f>物资预算!C5</f>
        <v>0</v>
      </c>
      <c r="D29" s="51">
        <f>物资预算!D5</f>
        <v>0</v>
      </c>
      <c r="E29" s="51">
        <f>物资预算!E5</f>
        <v>0</v>
      </c>
      <c r="F29" s="51">
        <f>物资预算!F5</f>
        <v>0</v>
      </c>
      <c r="G29" s="51">
        <f>物资预算!G5</f>
        <v>0</v>
      </c>
      <c r="H29" s="51">
        <f>物资预算!H5</f>
        <v>0</v>
      </c>
      <c r="I29" s="51">
        <f>物资预算!I5</f>
        <v>0</v>
      </c>
      <c r="J29" s="51">
        <f>物资预算!J5</f>
        <v>0</v>
      </c>
      <c r="K29" s="51">
        <f>物资预算!K5</f>
        <v>0</v>
      </c>
      <c r="L29" s="50">
        <f t="shared" si="0"/>
        <v>0</v>
      </c>
    </row>
    <row r="30" spans="1:12">
      <c r="A30" s="51" t="s">
        <v>111</v>
      </c>
      <c r="B30" s="51">
        <f>物资预算!B6</f>
        <v>0</v>
      </c>
      <c r="C30" s="51">
        <f>物资预算!C6</f>
        <v>0</v>
      </c>
      <c r="D30" s="51">
        <f>物资预算!D6</f>
        <v>0</v>
      </c>
      <c r="E30" s="51">
        <f>物资预算!E6</f>
        <v>0</v>
      </c>
      <c r="F30" s="51">
        <f>物资预算!F6</f>
        <v>0</v>
      </c>
      <c r="G30" s="51">
        <f>物资预算!G6</f>
        <v>0</v>
      </c>
      <c r="H30" s="51">
        <f>物资预算!H6</f>
        <v>0</v>
      </c>
      <c r="I30" s="51">
        <f>物资预算!I6</f>
        <v>0</v>
      </c>
      <c r="J30" s="51">
        <f>物资预算!J6</f>
        <v>0</v>
      </c>
      <c r="K30" s="51">
        <f>物资预算!K6</f>
        <v>0</v>
      </c>
      <c r="L30" s="50">
        <f t="shared" si="0"/>
        <v>0</v>
      </c>
    </row>
    <row r="31" spans="1:12">
      <c r="A31" s="51" t="s">
        <v>112</v>
      </c>
      <c r="B31" s="51">
        <f>物资预算!B7</f>
        <v>0</v>
      </c>
      <c r="C31" s="51">
        <f>物资预算!C7</f>
        <v>0</v>
      </c>
      <c r="D31" s="51">
        <f>物资预算!D7</f>
        <v>0</v>
      </c>
      <c r="E31" s="51">
        <f>物资预算!E7</f>
        <v>0</v>
      </c>
      <c r="F31" s="51">
        <f>物资预算!F7</f>
        <v>0</v>
      </c>
      <c r="G31" s="51">
        <f>物资预算!G7</f>
        <v>0</v>
      </c>
      <c r="H31" s="51">
        <f>物资预算!H7</f>
        <v>0</v>
      </c>
      <c r="I31" s="51">
        <f>物资预算!I7</f>
        <v>0</v>
      </c>
      <c r="J31" s="51">
        <f>物资预算!J7</f>
        <v>0</v>
      </c>
      <c r="K31" s="51">
        <f>物资预算!K7</f>
        <v>0</v>
      </c>
      <c r="L31" s="50">
        <f t="shared" si="0"/>
        <v>0</v>
      </c>
    </row>
    <row r="32" spans="1:12">
      <c r="A32" s="51" t="s">
        <v>113</v>
      </c>
      <c r="B32" s="51">
        <f>物资预算!B8</f>
        <v>0</v>
      </c>
      <c r="C32" s="51">
        <f>物资预算!C8</f>
        <v>0</v>
      </c>
      <c r="D32" s="51">
        <f>物资预算!D8</f>
        <v>0</v>
      </c>
      <c r="E32" s="51">
        <f>物资预算!E8</f>
        <v>0</v>
      </c>
      <c r="F32" s="51">
        <f>物资预算!F8</f>
        <v>0</v>
      </c>
      <c r="G32" s="51">
        <f>物资预算!G8</f>
        <v>0</v>
      </c>
      <c r="H32" s="51">
        <f>物资预算!H8</f>
        <v>0</v>
      </c>
      <c r="I32" s="51">
        <f>物资预算!I8</f>
        <v>0</v>
      </c>
      <c r="J32" s="51">
        <f>物资预算!J8</f>
        <v>0</v>
      </c>
      <c r="K32" s="51">
        <f>物资预算!K8</f>
        <v>0</v>
      </c>
      <c r="L32" s="50">
        <f t="shared" si="0"/>
        <v>0</v>
      </c>
    </row>
    <row r="33" spans="1:15">
      <c r="A33" s="51" t="s">
        <v>92</v>
      </c>
      <c r="B33" s="51">
        <f>物资预算!B9</f>
        <v>0</v>
      </c>
      <c r="C33" s="51">
        <f>物资预算!C9</f>
        <v>0</v>
      </c>
      <c r="D33" s="51">
        <f>物资预算!D9</f>
        <v>0</v>
      </c>
      <c r="E33" s="51">
        <f>物资预算!E9</f>
        <v>0</v>
      </c>
      <c r="F33" s="51">
        <f>物资预算!F9</f>
        <v>0</v>
      </c>
      <c r="G33" s="51">
        <f>物资预算!G9</f>
        <v>0</v>
      </c>
      <c r="H33" s="51">
        <f>物资预算!H9</f>
        <v>0</v>
      </c>
      <c r="I33" s="51">
        <f>物资预算!I9</f>
        <v>0</v>
      </c>
      <c r="J33" s="51">
        <f>物资预算!J9</f>
        <v>0</v>
      </c>
      <c r="K33" s="51">
        <f>物资预算!K9</f>
        <v>0</v>
      </c>
      <c r="L33" s="50">
        <f t="shared" si="0"/>
        <v>0</v>
      </c>
    </row>
    <row r="34" spans="1:15">
      <c r="A34" s="88" t="s">
        <v>17</v>
      </c>
      <c r="B34" s="89"/>
      <c r="C34" s="89"/>
      <c r="D34" s="89"/>
      <c r="E34" s="89"/>
      <c r="F34" s="89"/>
      <c r="G34" s="89"/>
      <c r="H34" s="89"/>
      <c r="I34" s="89"/>
      <c r="J34" s="89"/>
      <c r="K34" s="90"/>
      <c r="L34" s="58">
        <f>SUM(L27:L33)/12</f>
        <v>0</v>
      </c>
    </row>
    <row r="35" spans="1:1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</row>
    <row r="36" spans="1:15">
      <c r="A36" s="100" t="s">
        <v>118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59"/>
      <c r="N36" s="59"/>
      <c r="O36" s="59"/>
    </row>
    <row r="37" spans="1:15">
      <c r="A37" s="60" t="s">
        <v>19</v>
      </c>
      <c r="B37" s="60" t="s">
        <v>76</v>
      </c>
      <c r="C37" s="60" t="s">
        <v>77</v>
      </c>
      <c r="D37" s="60" t="s">
        <v>78</v>
      </c>
      <c r="E37" s="60" t="s">
        <v>79</v>
      </c>
      <c r="F37" s="60" t="s">
        <v>80</v>
      </c>
      <c r="G37" s="60" t="s">
        <v>81</v>
      </c>
      <c r="H37" s="60" t="s">
        <v>82</v>
      </c>
      <c r="I37" s="60" t="s">
        <v>83</v>
      </c>
      <c r="J37" s="60" t="s">
        <v>84</v>
      </c>
      <c r="K37" s="60" t="s">
        <v>85</v>
      </c>
      <c r="L37" s="60" t="s">
        <v>17</v>
      </c>
    </row>
    <row r="38" spans="1:15">
      <c r="A38" s="61" t="s">
        <v>95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0">
        <f>办公用品!E3</f>
        <v>0</v>
      </c>
    </row>
    <row r="39" spans="1:15">
      <c r="A39" s="61" t="s">
        <v>96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0">
        <f>办公用品!E4</f>
        <v>0</v>
      </c>
    </row>
    <row r="40" spans="1:15">
      <c r="A40" s="61" t="s">
        <v>97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0">
        <f>办公用品!E5</f>
        <v>0</v>
      </c>
    </row>
    <row r="41" spans="1:15">
      <c r="A41" s="61" t="s">
        <v>98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0">
        <f>办公用品!E6</f>
        <v>0</v>
      </c>
    </row>
    <row r="42" spans="1:15">
      <c r="A42" s="88" t="s">
        <v>17</v>
      </c>
      <c r="B42" s="89"/>
      <c r="C42" s="89"/>
      <c r="D42" s="89"/>
      <c r="E42" s="89"/>
      <c r="F42" s="89"/>
      <c r="G42" s="89"/>
      <c r="H42" s="89"/>
      <c r="I42" s="89"/>
      <c r="J42" s="89"/>
      <c r="K42" s="90"/>
      <c r="L42" s="62">
        <f>SUM(L38:L41)/12</f>
        <v>0</v>
      </c>
    </row>
    <row r="43" spans="1:15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</row>
    <row r="44" spans="1:15">
      <c r="A44" s="94" t="s">
        <v>162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56">
        <f>GL13+L18+L23+L34+L42+L13+L4</f>
        <v>0</v>
      </c>
    </row>
    <row r="45" spans="1:15">
      <c r="A45" s="88" t="s">
        <v>163</v>
      </c>
      <c r="B45" s="89"/>
      <c r="C45" s="89"/>
      <c r="D45" s="89"/>
      <c r="E45" s="89"/>
      <c r="F45" s="89"/>
      <c r="G45" s="89"/>
      <c r="H45" s="89"/>
      <c r="I45" s="89"/>
      <c r="J45" s="89"/>
      <c r="K45" s="90"/>
      <c r="L45" s="56">
        <f>其余摊销!D7</f>
        <v>0</v>
      </c>
    </row>
    <row r="46" spans="1:15">
      <c r="A46" s="94" t="s">
        <v>164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56">
        <f>总体报价!D3-'汇总 （此页无需填写）'!L44-'汇总 （此页无需填写）'!L45</f>
        <v>0</v>
      </c>
    </row>
    <row r="47" spans="1:15">
      <c r="A47" s="94" t="s">
        <v>162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56">
        <f>L8+L13+L18+L23+L34+L42</f>
        <v>0</v>
      </c>
    </row>
    <row r="48" spans="1:15">
      <c r="A48" s="88" t="s">
        <v>163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  <c r="L48" s="56">
        <f>其余摊销!D7</f>
        <v>0</v>
      </c>
    </row>
    <row r="49" spans="1:12">
      <c r="A49" s="94" t="s">
        <v>165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56">
        <f>总体报价!D12-L47-L48</f>
        <v>0</v>
      </c>
    </row>
    <row r="50" spans="1:12">
      <c r="A50" s="94" t="s">
        <v>166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56" t="e">
        <f>L46/总体报价!D3</f>
        <v>#DIV/0!</v>
      </c>
    </row>
    <row r="51" spans="1:12">
      <c r="A51" s="94" t="s">
        <v>166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56" t="e">
        <f>L49/总体报价!D12</f>
        <v>#DIV/0!</v>
      </c>
    </row>
  </sheetData>
  <mergeCells count="27">
    <mergeCell ref="A51:K51"/>
    <mergeCell ref="A25:L25"/>
    <mergeCell ref="A34:K34"/>
    <mergeCell ref="A35:L35"/>
    <mergeCell ref="A36:L36"/>
    <mergeCell ref="A42:K42"/>
    <mergeCell ref="A43:L43"/>
    <mergeCell ref="A47:K47"/>
    <mergeCell ref="A48:K48"/>
    <mergeCell ref="A44:K44"/>
    <mergeCell ref="A45:K45"/>
    <mergeCell ref="A46:K46"/>
    <mergeCell ref="A49:K49"/>
    <mergeCell ref="A50:K50"/>
    <mergeCell ref="A24:L24"/>
    <mergeCell ref="A1:L1"/>
    <mergeCell ref="A4:K4"/>
    <mergeCell ref="A5:L5"/>
    <mergeCell ref="A10:L10"/>
    <mergeCell ref="A13:K13"/>
    <mergeCell ref="A14:L14"/>
    <mergeCell ref="A6:L6"/>
    <mergeCell ref="A15:L15"/>
    <mergeCell ref="A18:K18"/>
    <mergeCell ref="A19:L19"/>
    <mergeCell ref="A20:L20"/>
    <mergeCell ref="A23:K23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E8"/>
  <sheetViews>
    <sheetView workbookViewId="0">
      <selection activeCell="C14" sqref="C14"/>
    </sheetView>
  </sheetViews>
  <sheetFormatPr defaultRowHeight="14.15"/>
  <cols>
    <col min="2" max="2" width="23.5703125" customWidth="1"/>
    <col min="3" max="3" width="35.42578125" customWidth="1"/>
    <col min="4" max="4" width="24.5" customWidth="1"/>
    <col min="5" max="5" width="14.140625" customWidth="1"/>
  </cols>
  <sheetData>
    <row r="3" spans="2:5" ht="21" customHeight="1">
      <c r="B3" s="80" t="s">
        <v>119</v>
      </c>
      <c r="C3" s="81" t="s">
        <v>153</v>
      </c>
      <c r="D3" s="81" t="s">
        <v>156</v>
      </c>
      <c r="E3" s="81" t="s">
        <v>152</v>
      </c>
    </row>
    <row r="4" spans="2:5" ht="21" customHeight="1">
      <c r="B4" s="9" t="s">
        <v>148</v>
      </c>
      <c r="C4" s="71"/>
      <c r="D4" s="71"/>
      <c r="E4" s="71"/>
    </row>
    <row r="5" spans="2:5" ht="21" customHeight="1">
      <c r="B5" s="9" t="s">
        <v>149</v>
      </c>
      <c r="C5" s="71"/>
      <c r="D5" s="71"/>
      <c r="E5" s="71"/>
    </row>
    <row r="6" spans="2:5" ht="21" customHeight="1">
      <c r="B6" s="9" t="s">
        <v>150</v>
      </c>
      <c r="C6" s="71"/>
      <c r="D6" s="71"/>
      <c r="E6" s="71"/>
    </row>
    <row r="7" spans="2:5">
      <c r="B7" s="9"/>
      <c r="C7" s="9" t="s">
        <v>155</v>
      </c>
      <c r="D7" s="9">
        <f>SUM(D4:D6)</f>
        <v>0</v>
      </c>
      <c r="E7" s="9"/>
    </row>
    <row r="8" spans="2:5">
      <c r="B8" t="s">
        <v>151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G16"/>
  <sheetViews>
    <sheetView tabSelected="1" workbookViewId="0">
      <selection activeCell="G10" sqref="G10"/>
    </sheetView>
  </sheetViews>
  <sheetFormatPr defaultRowHeight="14.15"/>
  <cols>
    <col min="1" max="1" width="5.7109375" customWidth="1"/>
    <col min="2" max="2" width="9.7109375" customWidth="1"/>
    <col min="3" max="3" width="41.7109375" customWidth="1"/>
    <col min="4" max="4" width="20.5" customWidth="1"/>
  </cols>
  <sheetData>
    <row r="2" spans="2:7" ht="23.5" customHeight="1">
      <c r="B2" s="9" t="s">
        <v>140</v>
      </c>
      <c r="C2" s="9" t="s">
        <v>141</v>
      </c>
      <c r="D2" s="9" t="s">
        <v>144</v>
      </c>
    </row>
    <row r="3" spans="2:7" ht="30" customHeight="1">
      <c r="B3" s="7">
        <v>1</v>
      </c>
      <c r="C3" s="78" t="s">
        <v>145</v>
      </c>
      <c r="D3" s="63"/>
      <c r="F3" s="63"/>
      <c r="G3" t="s">
        <v>120</v>
      </c>
    </row>
    <row r="4" spans="2:7" ht="30" customHeight="1">
      <c r="B4" s="7">
        <v>2</v>
      </c>
      <c r="C4" s="9" t="s">
        <v>146</v>
      </c>
      <c r="D4" s="71"/>
    </row>
    <row r="5" spans="2:7" ht="30" customHeight="1">
      <c r="B5" s="7">
        <v>3</v>
      </c>
      <c r="C5" s="9" t="s">
        <v>142</v>
      </c>
      <c r="D5" s="71"/>
    </row>
    <row r="6" spans="2:7" ht="30" customHeight="1">
      <c r="B6" s="7">
        <v>4</v>
      </c>
      <c r="C6" s="9" t="s">
        <v>147</v>
      </c>
      <c r="D6" s="71"/>
    </row>
    <row r="7" spans="2:7" ht="30" customHeight="1">
      <c r="B7" s="7">
        <v>5</v>
      </c>
      <c r="C7" s="9" t="s">
        <v>143</v>
      </c>
      <c r="D7" s="71"/>
    </row>
    <row r="8" spans="2:7">
      <c r="B8" s="77"/>
    </row>
    <row r="11" spans="2:7" ht="23.5" customHeight="1">
      <c r="B11" s="9" t="s">
        <v>140</v>
      </c>
      <c r="C11" s="9" t="s">
        <v>141</v>
      </c>
      <c r="D11" s="9" t="s">
        <v>144</v>
      </c>
    </row>
    <row r="12" spans="2:7" ht="31.5" customHeight="1">
      <c r="B12" s="7">
        <v>1</v>
      </c>
      <c r="C12" s="78" t="s">
        <v>145</v>
      </c>
      <c r="D12" s="63"/>
    </row>
    <row r="13" spans="2:7" ht="31.5" customHeight="1">
      <c r="B13" s="7">
        <v>2</v>
      </c>
      <c r="C13" s="9" t="s">
        <v>146</v>
      </c>
      <c r="D13" s="71"/>
    </row>
    <row r="14" spans="2:7" ht="31.5" customHeight="1">
      <c r="B14" s="7">
        <v>3</v>
      </c>
      <c r="C14" s="9" t="s">
        <v>142</v>
      </c>
      <c r="D14" s="71"/>
    </row>
    <row r="15" spans="2:7" ht="31.5" customHeight="1">
      <c r="B15" s="7">
        <v>4</v>
      </c>
      <c r="C15" s="9" t="s">
        <v>147</v>
      </c>
      <c r="D15" s="71"/>
    </row>
    <row r="16" spans="2:7" ht="31.5" customHeight="1">
      <c r="B16" s="7">
        <v>5</v>
      </c>
      <c r="C16" s="9" t="s">
        <v>143</v>
      </c>
      <c r="D16" s="7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4"/>
  <sheetViews>
    <sheetView zoomScaleNormal="100" workbookViewId="0">
      <selection activeCell="F5" sqref="F5"/>
    </sheetView>
  </sheetViews>
  <sheetFormatPr defaultColWidth="9.140625" defaultRowHeight="12.45"/>
  <cols>
    <col min="1" max="2" width="9.640625" style="75" bestFit="1" customWidth="1"/>
    <col min="3" max="4" width="4.5" style="75" bestFit="1" customWidth="1"/>
    <col min="5" max="5" width="20.42578125" style="75" bestFit="1" customWidth="1"/>
    <col min="6" max="6" width="39.35546875" style="75" customWidth="1"/>
    <col min="7" max="7" width="20.85546875" style="75" bestFit="1" customWidth="1"/>
    <col min="8" max="8" width="20.7109375" style="75" bestFit="1" customWidth="1"/>
    <col min="9" max="9" width="17.5703125" style="75" bestFit="1" customWidth="1"/>
    <col min="10" max="10" width="13.2109375" style="75" bestFit="1" customWidth="1"/>
    <col min="11" max="11" width="8" style="75" bestFit="1" customWidth="1"/>
    <col min="12" max="12" width="10.35546875" style="75" customWidth="1"/>
    <col min="13" max="16" width="11.42578125" style="75" bestFit="1" customWidth="1"/>
    <col min="17" max="17" width="16.0703125" style="75" bestFit="1" customWidth="1"/>
    <col min="18" max="18" width="23.7109375" style="75" bestFit="1" customWidth="1"/>
    <col min="19" max="19" width="22.140625" style="75" bestFit="1" customWidth="1"/>
    <col min="20" max="20" width="15.92578125" style="75" customWidth="1"/>
    <col min="21" max="16384" width="9.140625" style="75"/>
  </cols>
  <sheetData>
    <row r="1" spans="1:19" ht="12.9" customHeight="1">
      <c r="A1" s="74" t="s">
        <v>139</v>
      </c>
      <c r="B1" s="74" t="s">
        <v>121</v>
      </c>
      <c r="C1" s="74" t="s">
        <v>122</v>
      </c>
      <c r="D1" s="74" t="s">
        <v>123</v>
      </c>
      <c r="E1" s="74" t="s">
        <v>124</v>
      </c>
      <c r="F1" s="74" t="s">
        <v>125</v>
      </c>
      <c r="G1" s="74" t="s">
        <v>126</v>
      </c>
      <c r="H1" s="74" t="s">
        <v>127</v>
      </c>
      <c r="I1" s="74" t="s">
        <v>128</v>
      </c>
      <c r="J1" s="74" t="s">
        <v>129</v>
      </c>
      <c r="K1" s="74" t="s">
        <v>130</v>
      </c>
      <c r="L1" s="74" t="s">
        <v>131</v>
      </c>
      <c r="M1" s="74" t="s">
        <v>132</v>
      </c>
      <c r="N1" s="74" t="s">
        <v>133</v>
      </c>
      <c r="O1" s="74" t="s">
        <v>134</v>
      </c>
      <c r="P1" s="74" t="s">
        <v>135</v>
      </c>
      <c r="Q1" s="74" t="s">
        <v>136</v>
      </c>
      <c r="R1" s="74" t="s">
        <v>137</v>
      </c>
      <c r="S1" s="74" t="s">
        <v>138</v>
      </c>
    </row>
    <row r="2" spans="1:19">
      <c r="A2" s="82"/>
      <c r="B2" s="82"/>
      <c r="C2" s="82"/>
      <c r="D2" s="82"/>
      <c r="E2" s="82"/>
      <c r="F2" s="76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4" spans="1:19" ht="14.15">
      <c r="B4" s="63"/>
      <c r="C4" t="s">
        <v>120</v>
      </c>
      <c r="D4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1"/>
  <sheetViews>
    <sheetView workbookViewId="0">
      <selection activeCell="G12" sqref="G12"/>
    </sheetView>
  </sheetViews>
  <sheetFormatPr defaultRowHeight="14.15"/>
  <cols>
    <col min="2" max="2" width="10.5703125" customWidth="1"/>
    <col min="8" max="8" width="11" customWidth="1"/>
    <col min="9" max="9" width="11.7109375" customWidth="1"/>
    <col min="10" max="10" width="14.85546875" customWidth="1"/>
    <col min="11" max="11" width="13.92578125" customWidth="1"/>
    <col min="12" max="12" width="10.92578125" customWidth="1"/>
    <col min="13" max="13" width="14.140625" customWidth="1"/>
    <col min="14" max="16" width="11.7109375" customWidth="1"/>
  </cols>
  <sheetData>
    <row r="1" spans="1:17" ht="18.45">
      <c r="A1" s="105" t="s">
        <v>18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7.299999999999997">
      <c r="A2" s="1" t="s">
        <v>157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3" t="s">
        <v>8</v>
      </c>
      <c r="K2" s="4" t="s">
        <v>9</v>
      </c>
      <c r="L2" s="4" t="s">
        <v>10</v>
      </c>
      <c r="M2" s="5" t="s">
        <v>11</v>
      </c>
      <c r="N2" s="6" t="s">
        <v>12</v>
      </c>
      <c r="O2" s="6" t="s">
        <v>13</v>
      </c>
      <c r="P2" s="6" t="s">
        <v>14</v>
      </c>
      <c r="Q2" s="6" t="s">
        <v>15</v>
      </c>
    </row>
    <row r="3" spans="1:17">
      <c r="A3" s="83" t="s">
        <v>161</v>
      </c>
      <c r="B3" s="63"/>
      <c r="C3" s="63"/>
      <c r="D3" s="64"/>
      <c r="E3" s="7">
        <f>ROUND(C3+(B3-C3)*D3,0)</f>
        <v>0</v>
      </c>
      <c r="F3" s="63"/>
      <c r="G3" s="7">
        <f>F3*0.8</f>
        <v>0</v>
      </c>
      <c r="H3" s="7">
        <f>E3*G3</f>
        <v>0</v>
      </c>
      <c r="I3" s="63"/>
      <c r="J3" s="7">
        <f>H3*I3</f>
        <v>0</v>
      </c>
      <c r="K3" s="7">
        <f>J3*24*91</f>
        <v>0</v>
      </c>
      <c r="L3" s="63"/>
      <c r="M3" s="8">
        <f>ROUND(K3*L3,2)</f>
        <v>0</v>
      </c>
      <c r="N3" s="9"/>
      <c r="O3" s="9"/>
      <c r="P3" s="9"/>
      <c r="Q3" s="9"/>
    </row>
    <row r="4" spans="1:17">
      <c r="A4" s="107" t="s">
        <v>16</v>
      </c>
      <c r="B4" s="107"/>
      <c r="C4" s="107"/>
      <c r="D4" s="107"/>
      <c r="E4" s="10">
        <f>SUM(E3:E3)</f>
        <v>0</v>
      </c>
      <c r="F4" s="11"/>
      <c r="G4" s="11"/>
      <c r="H4" s="10">
        <f>SUM(H3:H3)</f>
        <v>0</v>
      </c>
      <c r="I4" s="11"/>
      <c r="J4" s="10">
        <f>SUM(J3:J3)</f>
        <v>0</v>
      </c>
      <c r="K4" s="10">
        <f>SUM(K3:K3)</f>
        <v>0</v>
      </c>
      <c r="L4" s="11"/>
      <c r="M4" s="12">
        <f>SUM(M3:M3)</f>
        <v>0</v>
      </c>
      <c r="N4" s="63"/>
      <c r="O4" s="63"/>
      <c r="P4" s="63"/>
      <c r="Q4" s="13">
        <f>ROUND((N4+O4)*P4,2)</f>
        <v>0</v>
      </c>
    </row>
    <row r="5" spans="1:17">
      <c r="A5" s="104" t="s">
        <v>17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4">
        <f>M4</f>
        <v>0</v>
      </c>
      <c r="N5" s="9"/>
      <c r="O5" s="9"/>
      <c r="P5" s="9"/>
      <c r="Q5" s="13">
        <f>Q4</f>
        <v>0</v>
      </c>
    </row>
    <row r="6" spans="1:17" ht="37.299999999999997">
      <c r="A6" s="1" t="s">
        <v>157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1" t="s">
        <v>7</v>
      </c>
      <c r="J6" s="3" t="s">
        <v>8</v>
      </c>
      <c r="K6" s="4" t="s">
        <v>9</v>
      </c>
      <c r="L6" s="4" t="s">
        <v>10</v>
      </c>
      <c r="M6" s="5" t="s">
        <v>11</v>
      </c>
      <c r="N6" s="6" t="s">
        <v>12</v>
      </c>
      <c r="O6" s="6" t="s">
        <v>13</v>
      </c>
      <c r="P6" s="6" t="s">
        <v>14</v>
      </c>
      <c r="Q6" s="6" t="s">
        <v>15</v>
      </c>
    </row>
    <row r="7" spans="1:17">
      <c r="A7" s="83" t="s">
        <v>158</v>
      </c>
      <c r="B7" s="63"/>
      <c r="C7" s="63"/>
      <c r="D7" s="64"/>
      <c r="E7" s="45">
        <f>ROUND(C7+(B7-C7)*D7,0)</f>
        <v>0</v>
      </c>
      <c r="F7" s="63"/>
      <c r="G7" s="45">
        <f>F7*0.8</f>
        <v>0</v>
      </c>
      <c r="H7" s="45">
        <f>E7*G7</f>
        <v>0</v>
      </c>
      <c r="I7" s="63"/>
      <c r="J7" s="45">
        <f>H7*I7</f>
        <v>0</v>
      </c>
      <c r="K7" s="45">
        <f>J7*24*91</f>
        <v>0</v>
      </c>
      <c r="L7" s="63"/>
      <c r="M7" s="8">
        <f>ROUND(K7*L7,2)</f>
        <v>0</v>
      </c>
      <c r="N7" s="9"/>
      <c r="O7" s="9"/>
      <c r="P7" s="9"/>
      <c r="Q7" s="9"/>
    </row>
    <row r="8" spans="1:17">
      <c r="A8" s="107" t="s">
        <v>16</v>
      </c>
      <c r="B8" s="107"/>
      <c r="C8" s="107"/>
      <c r="D8" s="107"/>
      <c r="E8" s="44">
        <f>SUM(E7:E7)</f>
        <v>0</v>
      </c>
      <c r="F8" s="11"/>
      <c r="G8" s="11"/>
      <c r="H8" s="44">
        <f>SUM(H7:H7)</f>
        <v>0</v>
      </c>
      <c r="I8" s="11"/>
      <c r="J8" s="44">
        <f>SUM(J7:J7)</f>
        <v>0</v>
      </c>
      <c r="K8" s="44">
        <f>SUM(K7:K7)</f>
        <v>0</v>
      </c>
      <c r="L8" s="11"/>
      <c r="M8" s="12">
        <f>SUM(M7:M7)</f>
        <v>0</v>
      </c>
      <c r="N8" s="63"/>
      <c r="O8" s="63"/>
      <c r="P8" s="63"/>
      <c r="Q8" s="13">
        <f>ROUND((N8+O8)*P8,2)</f>
        <v>0</v>
      </c>
    </row>
    <row r="9" spans="1:17">
      <c r="A9" s="104" t="s">
        <v>17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4">
        <f>M8</f>
        <v>0</v>
      </c>
      <c r="N9" s="9"/>
      <c r="O9" s="9"/>
      <c r="P9" s="9"/>
      <c r="Q9" s="13">
        <f>Q8</f>
        <v>0</v>
      </c>
    </row>
    <row r="11" spans="1:17">
      <c r="B11" s="63"/>
      <c r="C11" t="s">
        <v>120</v>
      </c>
    </row>
  </sheetData>
  <mergeCells count="5">
    <mergeCell ref="A5:L5"/>
    <mergeCell ref="A1:Q1"/>
    <mergeCell ref="A4:D4"/>
    <mergeCell ref="A8:D8"/>
    <mergeCell ref="A9:L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workbookViewId="0">
      <selection activeCell="H12" sqref="H12"/>
    </sheetView>
  </sheetViews>
  <sheetFormatPr defaultRowHeight="14.15"/>
  <cols>
    <col min="2" max="2" width="18.42578125" customWidth="1"/>
    <col min="3" max="3" width="30.0703125" customWidth="1"/>
    <col min="10" max="10" width="34.2109375" customWidth="1"/>
  </cols>
  <sheetData>
    <row r="1" spans="1:10">
      <c r="A1" s="108" t="s">
        <v>102</v>
      </c>
      <c r="B1" s="109"/>
      <c r="C1" s="109"/>
      <c r="D1" s="109"/>
      <c r="E1" s="109"/>
      <c r="F1" s="109"/>
      <c r="G1" s="109"/>
      <c r="H1" s="110"/>
    </row>
    <row r="2" spans="1:10">
      <c r="A2" s="15" t="s">
        <v>19</v>
      </c>
      <c r="B2" s="15" t="s">
        <v>20</v>
      </c>
      <c r="C2" s="15" t="s">
        <v>21</v>
      </c>
      <c r="D2" s="15" t="s">
        <v>22</v>
      </c>
      <c r="E2" s="15" t="s">
        <v>23</v>
      </c>
      <c r="F2" s="15" t="s">
        <v>24</v>
      </c>
      <c r="G2" s="15" t="s">
        <v>25</v>
      </c>
      <c r="H2" s="15" t="s">
        <v>26</v>
      </c>
    </row>
    <row r="3" spans="1:10" ht="23.15">
      <c r="A3" s="16">
        <v>1</v>
      </c>
      <c r="B3" s="17" t="s">
        <v>27</v>
      </c>
      <c r="C3" s="18" t="s">
        <v>28</v>
      </c>
      <c r="D3" s="65"/>
      <c r="E3" s="65"/>
      <c r="F3" s="19">
        <f>E3*D3</f>
        <v>0</v>
      </c>
      <c r="G3" s="20"/>
      <c r="H3" s="20"/>
      <c r="J3" t="s">
        <v>103</v>
      </c>
    </row>
    <row r="4" spans="1:10" ht="23.15">
      <c r="A4" s="19">
        <v>2</v>
      </c>
      <c r="B4" s="19" t="s">
        <v>29</v>
      </c>
      <c r="C4" s="21" t="s">
        <v>30</v>
      </c>
      <c r="D4" s="65"/>
      <c r="E4" s="65"/>
      <c r="F4" s="19">
        <f>E4*D4</f>
        <v>0</v>
      </c>
      <c r="G4" s="20"/>
      <c r="H4" s="20"/>
    </row>
    <row r="5" spans="1:10">
      <c r="A5" s="19">
        <v>3</v>
      </c>
      <c r="B5" s="19" t="s">
        <v>31</v>
      </c>
      <c r="C5" s="21" t="s">
        <v>32</v>
      </c>
      <c r="D5" s="65"/>
      <c r="E5" s="65"/>
      <c r="F5" s="19">
        <f>E5*D5</f>
        <v>0</v>
      </c>
      <c r="G5" s="20"/>
      <c r="H5" s="20"/>
    </row>
    <row r="6" spans="1:10">
      <c r="A6" s="19">
        <v>4</v>
      </c>
      <c r="B6" s="19" t="s">
        <v>33</v>
      </c>
      <c r="C6" s="18" t="s">
        <v>34</v>
      </c>
      <c r="D6" s="65"/>
      <c r="E6" s="65"/>
      <c r="F6" s="19">
        <f>E6*D6</f>
        <v>0</v>
      </c>
      <c r="G6" s="19">
        <f>SUM(F3:F6)</f>
        <v>0</v>
      </c>
      <c r="H6" s="19">
        <f>G6*12</f>
        <v>0</v>
      </c>
    </row>
    <row r="9" spans="1:10">
      <c r="B9" s="63"/>
      <c r="C9" t="s">
        <v>120</v>
      </c>
    </row>
  </sheetData>
  <mergeCells count="1">
    <mergeCell ref="A1:H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23"/>
  <sheetViews>
    <sheetView workbookViewId="0">
      <selection activeCell="I12" sqref="I12"/>
    </sheetView>
  </sheetViews>
  <sheetFormatPr defaultRowHeight="14.15"/>
  <cols>
    <col min="2" max="6" width="14.35546875" customWidth="1"/>
    <col min="7" max="7" width="36.42578125" customWidth="1"/>
  </cols>
  <sheetData>
    <row r="1" spans="1:7">
      <c r="A1" s="111" t="s">
        <v>35</v>
      </c>
      <c r="B1" s="111"/>
      <c r="C1" s="111"/>
      <c r="D1" s="111"/>
      <c r="E1" s="111"/>
      <c r="F1" s="111"/>
      <c r="G1" s="112"/>
    </row>
    <row r="2" spans="1:7">
      <c r="A2" s="22"/>
      <c r="B2" s="23" t="s">
        <v>36</v>
      </c>
      <c r="C2" s="24" t="s">
        <v>22</v>
      </c>
      <c r="D2" s="23" t="s">
        <v>37</v>
      </c>
      <c r="E2" s="23" t="s">
        <v>38</v>
      </c>
      <c r="F2" s="24" t="s">
        <v>101</v>
      </c>
      <c r="G2" s="25" t="s">
        <v>39</v>
      </c>
    </row>
    <row r="3" spans="1:7">
      <c r="A3" s="26">
        <v>1</v>
      </c>
      <c r="B3" s="27" t="s">
        <v>40</v>
      </c>
      <c r="C3" s="66"/>
      <c r="D3" s="66"/>
      <c r="E3" s="26">
        <f t="shared" ref="E3:E20" si="0">C3*D3</f>
        <v>0</v>
      </c>
      <c r="F3" s="68"/>
      <c r="G3" s="69"/>
    </row>
    <row r="4" spans="1:7" ht="27.45">
      <c r="A4" s="26">
        <v>2</v>
      </c>
      <c r="B4" s="30" t="s">
        <v>41</v>
      </c>
      <c r="C4" s="66"/>
      <c r="D4" s="67"/>
      <c r="E4" s="26">
        <f t="shared" si="0"/>
        <v>0</v>
      </c>
      <c r="F4" s="68"/>
      <c r="G4" s="69"/>
    </row>
    <row r="5" spans="1:7">
      <c r="A5" s="26">
        <v>3</v>
      </c>
      <c r="B5" s="27" t="s">
        <v>42</v>
      </c>
      <c r="C5" s="66"/>
      <c r="D5" s="67"/>
      <c r="E5" s="26">
        <f t="shared" si="0"/>
        <v>0</v>
      </c>
      <c r="F5" s="68"/>
      <c r="G5" s="69"/>
    </row>
    <row r="6" spans="1:7">
      <c r="A6" s="26">
        <v>4</v>
      </c>
      <c r="B6" s="27" t="s">
        <v>43</v>
      </c>
      <c r="C6" s="66"/>
      <c r="D6" s="67"/>
      <c r="E6" s="26">
        <f t="shared" si="0"/>
        <v>0</v>
      </c>
      <c r="F6" s="68"/>
      <c r="G6" s="69"/>
    </row>
    <row r="7" spans="1:7">
      <c r="A7" s="26">
        <v>5</v>
      </c>
      <c r="B7" s="27" t="s">
        <v>44</v>
      </c>
      <c r="C7" s="66"/>
      <c r="D7" s="67"/>
      <c r="E7" s="26">
        <f t="shared" si="0"/>
        <v>0</v>
      </c>
      <c r="F7" s="68"/>
      <c r="G7" s="69"/>
    </row>
    <row r="8" spans="1:7">
      <c r="A8" s="26">
        <v>6</v>
      </c>
      <c r="B8" s="27" t="s">
        <v>45</v>
      </c>
      <c r="C8" s="66"/>
      <c r="D8" s="67"/>
      <c r="E8" s="26">
        <f t="shared" si="0"/>
        <v>0</v>
      </c>
      <c r="F8" s="68"/>
      <c r="G8" s="69"/>
    </row>
    <row r="9" spans="1:7">
      <c r="A9" s="26">
        <v>7</v>
      </c>
      <c r="B9" s="30" t="s">
        <v>46</v>
      </c>
      <c r="C9" s="66"/>
      <c r="D9" s="67"/>
      <c r="E9" s="26">
        <f t="shared" si="0"/>
        <v>0</v>
      </c>
      <c r="F9" s="68"/>
      <c r="G9" s="69"/>
    </row>
    <row r="10" spans="1:7">
      <c r="A10" s="26">
        <v>8</v>
      </c>
      <c r="B10" s="32" t="s">
        <v>47</v>
      </c>
      <c r="C10" s="66"/>
      <c r="D10" s="67"/>
      <c r="E10" s="26">
        <f t="shared" si="0"/>
        <v>0</v>
      </c>
      <c r="F10" s="68"/>
      <c r="G10" s="69"/>
    </row>
    <row r="11" spans="1:7">
      <c r="A11" s="26">
        <v>9</v>
      </c>
      <c r="B11" s="30" t="s">
        <v>48</v>
      </c>
      <c r="C11" s="66"/>
      <c r="D11" s="67"/>
      <c r="E11" s="26">
        <f t="shared" si="0"/>
        <v>0</v>
      </c>
      <c r="F11" s="68"/>
      <c r="G11" s="69"/>
    </row>
    <row r="12" spans="1:7">
      <c r="A12" s="26">
        <v>10</v>
      </c>
      <c r="B12" s="30" t="s">
        <v>49</v>
      </c>
      <c r="C12" s="66"/>
      <c r="D12" s="67"/>
      <c r="E12" s="26">
        <f t="shared" si="0"/>
        <v>0</v>
      </c>
      <c r="F12" s="68"/>
      <c r="G12" s="69"/>
    </row>
    <row r="13" spans="1:7">
      <c r="A13" s="26">
        <v>11</v>
      </c>
      <c r="B13" s="30" t="s">
        <v>50</v>
      </c>
      <c r="C13" s="66"/>
      <c r="D13" s="67"/>
      <c r="E13" s="26">
        <f t="shared" si="0"/>
        <v>0</v>
      </c>
      <c r="F13" s="68"/>
      <c r="G13" s="69"/>
    </row>
    <row r="14" spans="1:7">
      <c r="A14" s="26">
        <v>12</v>
      </c>
      <c r="B14" s="30" t="s">
        <v>51</v>
      </c>
      <c r="C14" s="66"/>
      <c r="D14" s="67"/>
      <c r="E14" s="26">
        <f t="shared" si="0"/>
        <v>0</v>
      </c>
      <c r="F14" s="68"/>
      <c r="G14" s="69"/>
    </row>
    <row r="15" spans="1:7">
      <c r="A15" s="26">
        <v>13</v>
      </c>
      <c r="B15" s="30" t="s">
        <v>52</v>
      </c>
      <c r="C15" s="66"/>
      <c r="D15" s="66"/>
      <c r="E15" s="26">
        <f t="shared" si="0"/>
        <v>0</v>
      </c>
      <c r="F15" s="68"/>
      <c r="G15" s="69"/>
    </row>
    <row r="16" spans="1:7">
      <c r="A16" s="26">
        <v>14</v>
      </c>
      <c r="B16" s="30" t="s">
        <v>53</v>
      </c>
      <c r="C16" s="66"/>
      <c r="D16" s="67"/>
      <c r="E16" s="26">
        <f t="shared" si="0"/>
        <v>0</v>
      </c>
      <c r="F16" s="68"/>
      <c r="G16" s="69"/>
    </row>
    <row r="17" spans="1:7">
      <c r="A17" s="26">
        <v>15</v>
      </c>
      <c r="B17" s="30" t="s">
        <v>54</v>
      </c>
      <c r="C17" s="66"/>
      <c r="D17" s="67"/>
      <c r="E17" s="26">
        <f t="shared" si="0"/>
        <v>0</v>
      </c>
      <c r="F17" s="68"/>
      <c r="G17" s="69"/>
    </row>
    <row r="18" spans="1:7">
      <c r="A18" s="26">
        <v>16</v>
      </c>
      <c r="B18" s="30" t="s">
        <v>55</v>
      </c>
      <c r="C18" s="66"/>
      <c r="D18" s="67"/>
      <c r="E18" s="26">
        <f t="shared" si="0"/>
        <v>0</v>
      </c>
      <c r="F18" s="68"/>
      <c r="G18" s="69"/>
    </row>
    <row r="19" spans="1:7" ht="27.45">
      <c r="A19" s="26">
        <v>17</v>
      </c>
      <c r="B19" s="30" t="s">
        <v>56</v>
      </c>
      <c r="C19" s="66"/>
      <c r="D19" s="67"/>
      <c r="E19" s="26">
        <f t="shared" si="0"/>
        <v>0</v>
      </c>
      <c r="F19" s="68"/>
      <c r="G19" s="69"/>
    </row>
    <row r="20" spans="1:7">
      <c r="A20" s="26">
        <v>18</v>
      </c>
      <c r="B20" s="30" t="s">
        <v>57</v>
      </c>
      <c r="C20" s="28"/>
      <c r="D20" s="31"/>
      <c r="E20" s="26">
        <f t="shared" si="0"/>
        <v>0</v>
      </c>
      <c r="F20" s="26"/>
      <c r="G20" s="29"/>
    </row>
    <row r="21" spans="1:7" ht="14.6">
      <c r="A21" s="113" t="s">
        <v>58</v>
      </c>
      <c r="B21" s="113"/>
      <c r="C21" s="113"/>
      <c r="D21" s="113"/>
      <c r="E21" s="33">
        <f>SUM(E3:E20)</f>
        <v>0</v>
      </c>
      <c r="F21" s="33"/>
      <c r="G21" s="34"/>
    </row>
    <row r="23" spans="1:7">
      <c r="B23" s="63"/>
      <c r="C23" t="s">
        <v>120</v>
      </c>
    </row>
  </sheetData>
  <mergeCells count="2">
    <mergeCell ref="A1:G1"/>
    <mergeCell ref="A21:D21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13"/>
  <sheetViews>
    <sheetView workbookViewId="0">
      <selection activeCell="E17" sqref="E17"/>
    </sheetView>
  </sheetViews>
  <sheetFormatPr defaultRowHeight="14.15"/>
  <cols>
    <col min="2" max="2" width="29.5" customWidth="1"/>
    <col min="3" max="3" width="10.640625" customWidth="1"/>
    <col min="5" max="5" width="21.85546875" customWidth="1"/>
    <col min="6" max="6" width="17.85546875" customWidth="1"/>
    <col min="7" max="7" width="13.5703125" customWidth="1"/>
  </cols>
  <sheetData>
    <row r="1" spans="1:7">
      <c r="A1" s="111" t="s">
        <v>59</v>
      </c>
      <c r="B1" s="111"/>
      <c r="C1" s="111"/>
      <c r="D1" s="111"/>
      <c r="E1" s="111"/>
      <c r="F1" s="111"/>
    </row>
    <row r="2" spans="1:7">
      <c r="A2" s="26" t="s">
        <v>19</v>
      </c>
      <c r="B2" s="23" t="s">
        <v>36</v>
      </c>
      <c r="C2" s="23" t="s">
        <v>22</v>
      </c>
      <c r="D2" s="23" t="s">
        <v>37</v>
      </c>
      <c r="E2" s="23" t="s">
        <v>21</v>
      </c>
      <c r="F2" s="35" t="s">
        <v>38</v>
      </c>
      <c r="G2" s="41" t="s">
        <v>101</v>
      </c>
    </row>
    <row r="3" spans="1:7">
      <c r="A3" s="26">
        <v>1</v>
      </c>
      <c r="B3" s="30" t="s">
        <v>60</v>
      </c>
      <c r="C3" s="67"/>
      <c r="D3" s="70"/>
      <c r="E3" s="26" t="s">
        <v>61</v>
      </c>
      <c r="F3" s="36">
        <f>C3*D3</f>
        <v>0</v>
      </c>
      <c r="G3" s="71">
        <v>1</v>
      </c>
    </row>
    <row r="4" spans="1:7">
      <c r="A4" s="26">
        <v>2</v>
      </c>
      <c r="B4" s="30" t="s">
        <v>62</v>
      </c>
      <c r="C4" s="67"/>
      <c r="D4" s="70"/>
      <c r="E4" s="26" t="s">
        <v>63</v>
      </c>
      <c r="F4" s="36">
        <f t="shared" ref="F4:F10" si="0">C4*D4</f>
        <v>0</v>
      </c>
      <c r="G4" s="71"/>
    </row>
    <row r="5" spans="1:7">
      <c r="A5" s="26">
        <v>3</v>
      </c>
      <c r="B5" s="30" t="s">
        <v>64</v>
      </c>
      <c r="C5" s="67"/>
      <c r="D5" s="70"/>
      <c r="E5" s="26" t="s">
        <v>65</v>
      </c>
      <c r="F5" s="36">
        <f t="shared" si="0"/>
        <v>0</v>
      </c>
      <c r="G5" s="71"/>
    </row>
    <row r="6" spans="1:7">
      <c r="A6" s="26">
        <v>4</v>
      </c>
      <c r="B6" s="30" t="s">
        <v>66</v>
      </c>
      <c r="C6" s="67"/>
      <c r="D6" s="70"/>
      <c r="E6" s="26" t="s">
        <v>67</v>
      </c>
      <c r="F6" s="36">
        <f t="shared" si="0"/>
        <v>0</v>
      </c>
      <c r="G6" s="71"/>
    </row>
    <row r="7" spans="1:7">
      <c r="A7" s="26">
        <v>5</v>
      </c>
      <c r="B7" s="30" t="s">
        <v>68</v>
      </c>
      <c r="C7" s="67"/>
      <c r="D7" s="70"/>
      <c r="E7" s="26" t="s">
        <v>61</v>
      </c>
      <c r="F7" s="36">
        <f t="shared" si="0"/>
        <v>0</v>
      </c>
      <c r="G7" s="71"/>
    </row>
    <row r="8" spans="1:7">
      <c r="A8" s="26">
        <v>6</v>
      </c>
      <c r="B8" s="30" t="s">
        <v>69</v>
      </c>
      <c r="C8" s="67"/>
      <c r="D8" s="70"/>
      <c r="E8" s="26" t="s">
        <v>70</v>
      </c>
      <c r="F8" s="36">
        <f t="shared" si="0"/>
        <v>0</v>
      </c>
      <c r="G8" s="71"/>
    </row>
    <row r="9" spans="1:7">
      <c r="A9" s="26">
        <v>7</v>
      </c>
      <c r="B9" s="30" t="s">
        <v>71</v>
      </c>
      <c r="C9" s="67"/>
      <c r="D9" s="70"/>
      <c r="E9" s="26" t="s">
        <v>72</v>
      </c>
      <c r="F9" s="36">
        <f t="shared" si="0"/>
        <v>0</v>
      </c>
      <c r="G9" s="71"/>
    </row>
    <row r="10" spans="1:7">
      <c r="A10" s="26">
        <v>8</v>
      </c>
      <c r="B10" s="30" t="s">
        <v>73</v>
      </c>
      <c r="C10" s="67"/>
      <c r="D10" s="70"/>
      <c r="E10" s="26" t="s">
        <v>72</v>
      </c>
      <c r="F10" s="36">
        <f t="shared" si="0"/>
        <v>0</v>
      </c>
      <c r="G10" s="71"/>
    </row>
    <row r="12" spans="1:7">
      <c r="B12" s="63"/>
      <c r="C12" t="s">
        <v>120</v>
      </c>
    </row>
    <row r="13" spans="1:7">
      <c r="B13" s="79" t="s">
        <v>154</v>
      </c>
    </row>
  </sheetData>
  <mergeCells count="1">
    <mergeCell ref="A1:F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workbookViewId="0">
      <selection activeCell="G16" sqref="G16"/>
    </sheetView>
  </sheetViews>
  <sheetFormatPr defaultRowHeight="14.15"/>
  <cols>
    <col min="1" max="1" width="19.92578125" customWidth="1"/>
  </cols>
  <sheetData>
    <row r="1" spans="1:13">
      <c r="A1" s="114" t="s">
        <v>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>
      <c r="A2" s="37" t="s">
        <v>75</v>
      </c>
      <c r="B2" s="37" t="s">
        <v>76</v>
      </c>
      <c r="C2" s="37" t="s">
        <v>77</v>
      </c>
      <c r="D2" s="37" t="s">
        <v>78</v>
      </c>
      <c r="E2" s="37" t="s">
        <v>79</v>
      </c>
      <c r="F2" s="37" t="s">
        <v>80</v>
      </c>
      <c r="G2" s="37" t="s">
        <v>81</v>
      </c>
      <c r="H2" s="37" t="s">
        <v>82</v>
      </c>
      <c r="I2" s="37" t="s">
        <v>83</v>
      </c>
      <c r="J2" s="37" t="s">
        <v>84</v>
      </c>
      <c r="K2" s="37" t="s">
        <v>85</v>
      </c>
      <c r="L2" s="37" t="s">
        <v>17</v>
      </c>
      <c r="M2" s="37" t="s">
        <v>114</v>
      </c>
    </row>
    <row r="3" spans="1:13">
      <c r="A3" s="38" t="s">
        <v>86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>
        <f>SUM(B3:K3)</f>
        <v>0</v>
      </c>
      <c r="M3" s="72"/>
    </row>
    <row r="4" spans="1:13">
      <c r="A4" s="38" t="s">
        <v>87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>
        <f t="shared" ref="L4:L9" si="0">SUM(B4:K4)</f>
        <v>0</v>
      </c>
      <c r="M4" s="72"/>
    </row>
    <row r="5" spans="1:13">
      <c r="A5" s="38" t="s">
        <v>88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>
        <f t="shared" si="0"/>
        <v>0</v>
      </c>
      <c r="M5" s="72"/>
    </row>
    <row r="6" spans="1:13">
      <c r="A6" s="38" t="s">
        <v>89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>
        <f t="shared" si="0"/>
        <v>0</v>
      </c>
      <c r="M6" s="72"/>
    </row>
    <row r="7" spans="1:13">
      <c r="A7" s="38" t="s">
        <v>90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>
        <f t="shared" si="0"/>
        <v>0</v>
      </c>
      <c r="M7" s="72"/>
    </row>
    <row r="8" spans="1:13">
      <c r="A8" s="38" t="s">
        <v>91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>
        <f t="shared" si="0"/>
        <v>0</v>
      </c>
      <c r="M8" s="72"/>
    </row>
    <row r="9" spans="1:13">
      <c r="A9" s="39" t="s">
        <v>92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>
        <f t="shared" si="0"/>
        <v>0</v>
      </c>
      <c r="M9" s="72"/>
    </row>
    <row r="10" spans="1:13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3" spans="1:13">
      <c r="B13" s="63"/>
      <c r="C13" t="s">
        <v>120</v>
      </c>
    </row>
  </sheetData>
  <mergeCells count="2">
    <mergeCell ref="A1:L1"/>
    <mergeCell ref="A10:L10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10"/>
  <sheetViews>
    <sheetView workbookViewId="0">
      <selection activeCell="H19" sqref="H19"/>
    </sheetView>
  </sheetViews>
  <sheetFormatPr defaultRowHeight="14.15"/>
  <cols>
    <col min="2" max="2" width="18.92578125" customWidth="1"/>
    <col min="3" max="3" width="14.5" customWidth="1"/>
    <col min="4" max="4" width="13.640625" customWidth="1"/>
  </cols>
  <sheetData>
    <row r="1" spans="1:5">
      <c r="A1" s="117"/>
      <c r="B1" s="118"/>
      <c r="C1" s="118"/>
      <c r="D1" s="118"/>
      <c r="E1" s="118"/>
    </row>
    <row r="2" spans="1:5">
      <c r="A2" s="37" t="s">
        <v>19</v>
      </c>
      <c r="B2" s="37" t="s">
        <v>36</v>
      </c>
      <c r="C2" s="37" t="s">
        <v>22</v>
      </c>
      <c r="D2" s="37" t="s">
        <v>94</v>
      </c>
      <c r="E2" s="37" t="s">
        <v>17</v>
      </c>
    </row>
    <row r="3" spans="1:5">
      <c r="A3" s="40">
        <v>1</v>
      </c>
      <c r="B3" s="40" t="s">
        <v>95</v>
      </c>
      <c r="C3" s="73"/>
      <c r="D3" s="73"/>
      <c r="E3" s="37">
        <f>C3*D3</f>
        <v>0</v>
      </c>
    </row>
    <row r="4" spans="1:5">
      <c r="A4" s="40">
        <v>2</v>
      </c>
      <c r="B4" s="40" t="s">
        <v>96</v>
      </c>
      <c r="C4" s="73"/>
      <c r="D4" s="73"/>
      <c r="E4" s="37">
        <f t="shared" ref="E4:E6" si="0">C4*D4</f>
        <v>0</v>
      </c>
    </row>
    <row r="5" spans="1:5">
      <c r="A5" s="40">
        <v>3</v>
      </c>
      <c r="B5" s="40" t="s">
        <v>97</v>
      </c>
      <c r="C5" s="73"/>
      <c r="D5" s="73"/>
      <c r="E5" s="37">
        <f t="shared" si="0"/>
        <v>0</v>
      </c>
    </row>
    <row r="6" spans="1:5">
      <c r="A6" s="40">
        <v>4</v>
      </c>
      <c r="B6" s="40" t="s">
        <v>98</v>
      </c>
      <c r="C6" s="73"/>
      <c r="D6" s="73"/>
      <c r="E6" s="37">
        <f t="shared" si="0"/>
        <v>0</v>
      </c>
    </row>
    <row r="7" spans="1:5">
      <c r="A7" s="115" t="s">
        <v>99</v>
      </c>
      <c r="B7" s="116"/>
      <c r="C7" s="116"/>
      <c r="D7" s="116"/>
      <c r="E7" s="116"/>
    </row>
    <row r="10" spans="1:5">
      <c r="B10" s="63"/>
      <c r="C10" t="s">
        <v>120</v>
      </c>
    </row>
  </sheetData>
  <mergeCells count="2">
    <mergeCell ref="A1:E1"/>
    <mergeCell ref="A7:E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 （此页无需填写）</vt:lpstr>
      <vt:lpstr>总体报价</vt:lpstr>
      <vt:lpstr>报价附属信息</vt:lpstr>
      <vt:lpstr>水电费 </vt:lpstr>
      <vt:lpstr>人员外包 </vt:lpstr>
      <vt:lpstr>设备维护</vt:lpstr>
      <vt:lpstr>专业保养</vt:lpstr>
      <vt:lpstr>物资预算</vt:lpstr>
      <vt:lpstr>办公用品</vt:lpstr>
      <vt:lpstr>其余摊销</vt:lpstr>
    </vt:vector>
  </TitlesOfParts>
  <Company>KingCloud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YUBING2 [喻冰]</dc:creator>
  <cp:lastModifiedBy>A18S</cp:lastModifiedBy>
  <dcterms:created xsi:type="dcterms:W3CDTF">2023-12-06T09:46:58Z</dcterms:created>
  <dcterms:modified xsi:type="dcterms:W3CDTF">2024-01-05T06:56:09Z</dcterms:modified>
</cp:coreProperties>
</file>